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ethm\Desktop\"/>
    </mc:Choice>
  </mc:AlternateContent>
  <bookViews>
    <workbookView xWindow="0" yWindow="0" windowWidth="20490" windowHeight="7620" activeTab="1"/>
  </bookViews>
  <sheets>
    <sheet name="Instructions and Guidance" sheetId="3" r:id="rId1"/>
    <sheet name="Budget Template" sheetId="1" r:id="rId2"/>
    <sheet name="Contractual Calculations" sheetId="2" r:id="rId3"/>
  </sheets>
  <definedNames>
    <definedName name="_xlnm.Print_Area" localSheetId="1">'Budget Template'!$A$1:$G$47</definedName>
    <definedName name="_xlnm.Print_Titles" localSheetId="2">'Contractual Calculations'!$1:$7</definedName>
  </definedNames>
  <calcPr calcId="162913"/>
</workbook>
</file>

<file path=xl/calcChain.xml><?xml version="1.0" encoding="utf-8"?>
<calcChain xmlns="http://schemas.openxmlformats.org/spreadsheetml/2006/main">
  <c r="D36" i="1" l="1"/>
  <c r="C36" i="1"/>
  <c r="C35" i="1"/>
  <c r="E35" i="1" s="1"/>
  <c r="F35" i="1" s="1"/>
  <c r="D34" i="1"/>
  <c r="E37" i="1"/>
  <c r="F37" i="1"/>
  <c r="E38" i="1"/>
  <c r="F38" i="1"/>
  <c r="C23" i="2"/>
  <c r="C14" i="2"/>
  <c r="C11" i="1"/>
  <c r="E36" i="1" l="1"/>
  <c r="F36" i="1" s="1"/>
  <c r="C40" i="1"/>
  <c r="C32" i="2"/>
  <c r="D20" i="2"/>
  <c r="D19" i="2"/>
  <c r="B22" i="2"/>
  <c r="D22" i="2" s="1"/>
  <c r="B13" i="2"/>
  <c r="D13" i="2" s="1"/>
  <c r="D23" i="2"/>
  <c r="D24" i="2" l="1"/>
  <c r="D25" i="2" s="1"/>
  <c r="D14" i="2"/>
  <c r="B6" i="2"/>
  <c r="B5" i="2"/>
  <c r="B4" i="2"/>
  <c r="B3" i="2"/>
  <c r="B2" i="2"/>
  <c r="A6" i="2"/>
  <c r="A5" i="2"/>
  <c r="A4" i="2"/>
  <c r="A3" i="2"/>
  <c r="A2" i="2"/>
  <c r="D11" i="2" l="1"/>
  <c r="D10" i="2"/>
  <c r="D29" i="1"/>
  <c r="C24" i="1"/>
  <c r="C14" i="1"/>
  <c r="E14" i="1" s="1"/>
  <c r="F14" i="1" s="1"/>
  <c r="C13" i="1"/>
  <c r="B4" i="1"/>
  <c r="A4" i="1"/>
  <c r="D15" i="2" l="1"/>
  <c r="D16" i="2" s="1"/>
  <c r="D28" i="2" s="1"/>
  <c r="B6" i="1"/>
  <c r="A6" i="1"/>
  <c r="B3" i="1" l="1"/>
  <c r="B5" i="1"/>
  <c r="B2" i="1"/>
  <c r="A2" i="1"/>
  <c r="A3" i="1"/>
  <c r="A5" i="1"/>
  <c r="A1" i="1"/>
  <c r="D35" i="2"/>
  <c r="D34" i="2"/>
  <c r="D33" i="2"/>
  <c r="D32" i="2"/>
  <c r="E12" i="1"/>
  <c r="F12" i="1" s="1"/>
  <c r="E13" i="1"/>
  <c r="F13" i="1" s="1"/>
  <c r="E15" i="1"/>
  <c r="F15" i="1" s="1"/>
  <c r="E16" i="1"/>
  <c r="F16" i="1" s="1"/>
  <c r="E17" i="1"/>
  <c r="F17" i="1" s="1"/>
  <c r="E34" i="1"/>
  <c r="F34" i="1" s="1"/>
  <c r="E41" i="1"/>
  <c r="F41" i="1" s="1"/>
  <c r="E40" i="1"/>
  <c r="F40" i="1" s="1"/>
  <c r="E29" i="1"/>
  <c r="F29" i="1" s="1"/>
  <c r="D28" i="1"/>
  <c r="E28" i="1" s="1"/>
  <c r="F28" i="1" s="1"/>
  <c r="D26" i="1"/>
  <c r="E26" i="1" s="1"/>
  <c r="F26" i="1" s="1"/>
  <c r="E24" i="1"/>
  <c r="E31" i="1" l="1"/>
  <c r="F31" i="1" s="1"/>
  <c r="D36" i="2"/>
  <c r="E32" i="1" s="1"/>
  <c r="D39" i="2" l="1"/>
  <c r="F32" i="1"/>
  <c r="E42" i="1"/>
  <c r="E11" i="1"/>
  <c r="F24" i="1" l="1"/>
  <c r="F42" i="1" s="1"/>
  <c r="E18" i="1" l="1"/>
  <c r="E20" i="1" l="1"/>
  <c r="E21" i="1" s="1"/>
  <c r="E44" i="1" l="1"/>
  <c r="E45" i="1"/>
  <c r="F11" i="1"/>
  <c r="F18" i="1" s="1"/>
  <c r="F45" i="1" l="1"/>
  <c r="F21" i="1"/>
  <c r="F44" i="1" s="1"/>
  <c r="F20" i="1"/>
  <c r="F46" i="1" l="1"/>
</calcChain>
</file>

<file path=xl/comments1.xml><?xml version="1.0" encoding="utf-8"?>
<comments xmlns="http://schemas.openxmlformats.org/spreadsheetml/2006/main">
  <authors>
    <author>Beth Millikan</author>
  </authors>
  <commentList>
    <comment ref="B20" authorId="0" shapeId="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<sst xmlns="http://schemas.openxmlformats.org/spreadsheetml/2006/main" count="185" uniqueCount="156">
  <si>
    <t>Total</t>
  </si>
  <si>
    <t>Travel</t>
  </si>
  <si>
    <t>Equipment</t>
  </si>
  <si>
    <t>Office Supplies</t>
  </si>
  <si>
    <t>Contractual</t>
  </si>
  <si>
    <t>Other</t>
  </si>
  <si>
    <t>SUBTOTAL Expenses</t>
  </si>
  <si>
    <t>DIRECT COST TOTAL</t>
  </si>
  <si>
    <t>TOTAL PROJECT COST</t>
  </si>
  <si>
    <t xml:space="preserve"> </t>
  </si>
  <si>
    <t>% of time</t>
  </si>
  <si>
    <t>Annual Salary</t>
  </si>
  <si>
    <t>Personnel</t>
  </si>
  <si>
    <t>SUBTOTAL Personnel</t>
  </si>
  <si>
    <t>Fringe</t>
  </si>
  <si>
    <t>TOTAL PERSONNEL + FRINGE</t>
  </si>
  <si>
    <t>Year 1</t>
  </si>
  <si>
    <t>Narrative Justification</t>
  </si>
  <si>
    <t>Local travel for Staff</t>
  </si>
  <si>
    <t>Program Supplies</t>
  </si>
  <si>
    <t>ELEVATION GRANT PROGRAM</t>
  </si>
  <si>
    <t>ORGANIZATION NAME</t>
  </si>
  <si>
    <t>PERIOD OF PERFORMANCE</t>
  </si>
  <si>
    <t>ELEVATION GRANT BUDGET</t>
  </si>
  <si>
    <t>200.43 Compensation - personnel services</t>
  </si>
  <si>
    <t>200.431 Compensation - fringe benefits</t>
  </si>
  <si>
    <t>DIRECT EXPENSES</t>
  </si>
  <si>
    <t>Rate</t>
  </si>
  <si>
    <t>200.439 - Equipment</t>
  </si>
  <si>
    <t>Materials &amp; Supplies</t>
  </si>
  <si>
    <t>200.453 - Materials and supplies</t>
  </si>
  <si>
    <t>Budget Notes</t>
  </si>
  <si>
    <t>The following definitions and resource links are included for your reference:</t>
  </si>
  <si>
    <t>Fringe Benefits</t>
  </si>
  <si>
    <t>Subpart E - Cost Principles</t>
  </si>
  <si>
    <t>Cost Type</t>
  </si>
  <si>
    <t>Description and Other Notes</t>
  </si>
  <si>
    <t>Uniform Guidance Federal Awards Reference       2 CFR 200 &amp; Other Links</t>
  </si>
  <si>
    <t>Program Expenses</t>
  </si>
  <si>
    <t>200.318 - General procurement standards</t>
  </si>
  <si>
    <t>Partners (ie. organizations)</t>
  </si>
  <si>
    <t>Contractors (ie. individuals)</t>
  </si>
  <si>
    <t>Program expenses</t>
  </si>
  <si>
    <t>Unit</t>
  </si>
  <si>
    <t>200.414 Indirect (F&amp;A) costs</t>
  </si>
  <si>
    <t>*Link the total cost to the Contractual section on the "Budget Template" tab</t>
  </si>
  <si>
    <t>Partners (Organizations)</t>
  </si>
  <si>
    <t>Consultants (Organizations)</t>
  </si>
  <si>
    <t xml:space="preserve"> Total Contractual</t>
  </si>
  <si>
    <t xml:space="preserve"> Total Partners*</t>
  </si>
  <si>
    <t xml:space="preserve"> Total Consultants*</t>
  </si>
  <si>
    <t>Days/Hours Worked</t>
  </si>
  <si>
    <t>Telecom services (internet, cellular data, landline service)</t>
  </si>
  <si>
    <t>Other direct costs</t>
  </si>
  <si>
    <t>What is a NICRA?</t>
  </si>
  <si>
    <t>EIN</t>
  </si>
  <si>
    <t>Add the EIN for each partner organization listed</t>
  </si>
  <si>
    <t>&lt;enter lead org name here&gt;</t>
  </si>
  <si>
    <t>&lt;enter EIN for lead org&gt;</t>
  </si>
  <si>
    <t>Cost</t>
  </si>
  <si>
    <t xml:space="preserve">     4. You may insert line item to allow for additional cost detail. The framework of the template should not be changed.</t>
  </si>
  <si>
    <t xml:space="preserve">     5. Remember to double check totals and subtotals!</t>
  </si>
  <si>
    <t>Direct costs are incurred for the purpose of achieving a project/objective and cannot be tied to another project/objective.</t>
  </si>
  <si>
    <t>Direct Costs</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</si>
  <si>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</si>
  <si>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Modified Total Direct Cost (MTDC) (ie. Direct Cost Total)</t>
  </si>
  <si>
    <t>200.475 - Travel costs</t>
  </si>
  <si>
    <t>Reference: government per diem rates</t>
  </si>
  <si>
    <t>Additional References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</si>
  <si>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</si>
  <si>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</si>
  <si>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IRS standard mileage rates for 2022</t>
  </si>
  <si>
    <t>GRANT ROUND</t>
  </si>
  <si>
    <t>Role Description</t>
  </si>
  <si>
    <t>ADMINISTRATIVE COSTS</t>
  </si>
  <si>
    <t>Administrative Costs</t>
  </si>
  <si>
    <t>Budgeted expenses must be:</t>
  </si>
  <si>
    <t>https://www.ecfr.gov/current/title-2/subtitle-A/chapter-II/part-200#p-200.1(Modified%20Total%20Direct%20Cost%20(MTDC))</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</si>
  <si>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</si>
  <si>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</si>
  <si>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</si>
  <si>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</si>
  <si>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</si>
  <si>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</si>
  <si>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Activities conducted with grant funds and not included elsewhere in the budget. Examples include, evaluations, research, surveys, trainings, meetings, media, programs, etc. Costs are subject to 2 CFR 200 Subpart E Cost Principles.</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</si>
  <si>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</si>
  <si>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*includes a list of budget items and the CFR reference</t>
  </si>
  <si>
    <t>Supplies may include program-related supplies such as items needed to administer an afterschool program as well as office supplies. Materials &amp; supplies are not 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</si>
  <si>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</si>
  <si>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</si>
  <si>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</si>
  <si>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</si>
  <si>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</si>
  <si>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</si>
  <si>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</si>
  <si>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</si>
  <si>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</si>
  <si>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</si>
  <si>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 xml:space="preserve">     3. Each budgeted line item should have a budget note describing the basis for estimating the proposed expense. If MS Excel template does not allow for sufficient description, you may use MS Word for the budget narrative.</t>
  </si>
  <si>
    <t xml:space="preserve">     6. Apply financial practices used by your organization for administering grant funds. Keep things simple and clear.</t>
  </si>
  <si>
    <t xml:space="preserve">     7. Consult the Code of Federal Regulations Part 200 for how to incorporate a budget item.</t>
  </si>
  <si>
    <t xml:space="preserve">     2. Budget should contain expenses the organization will incur to achieve the grant. See documentation guidance provided in the grant information session.</t>
  </si>
  <si>
    <t xml:space="preserve">     8. In-kind donated services or items should not be included in this budget template.</t>
  </si>
  <si>
    <t>Personnel pertains to all employees that receive a W-2 from the organization. Add names or roles to work on grant. Include a description of activity for each role. Open positions can be labeled as "TBD."</t>
  </si>
  <si>
    <t>Please refer to this tab for guidance on completing the budget template</t>
  </si>
  <si>
    <t>*name organizations to the extent possible</t>
  </si>
  <si>
    <t>DUNS or UEI</t>
  </si>
  <si>
    <t>&lt;enter DUNS# or UEI for lead org&gt;</t>
  </si>
  <si>
    <t>Program Manager (Lead POC)</t>
  </si>
  <si>
    <t>Executive Director</t>
  </si>
  <si>
    <t>Staff Counselor</t>
  </si>
  <si>
    <t>Social Worker</t>
  </si>
  <si>
    <t>Salary presented in this budget is the current salary for the position. Time worked will be tracked in a timesheet and certified by the PM.</t>
  </si>
  <si>
    <t>October 1, 2022 - September 30, 2023</t>
  </si>
  <si>
    <t>Two days per week will be dedicated to working with program participants or coordinating wrap around services. Budgeted time also includes attending meetings relevant to this grant.</t>
  </si>
  <si>
    <t>No equipment purchases of $5,000 or above are planned.</t>
  </si>
  <si>
    <t>Organization elects to charge the 10% administrative de minimis rate in lieu of direct allocation of individual overhead expenses.</t>
  </si>
  <si>
    <t>Local mileage for Social Worker to travel to program participant homes. Trips are estimated to be 5 miles each way and occur 20 times per month for the period of the program.</t>
  </si>
  <si>
    <t>Social worker to direct with aspect XXX of the scope of the grant. Time will be tracked via timesheets and certified by ED.</t>
  </si>
  <si>
    <t>Social worker to direct with aspect XXX of the scope of the grant. Time will be tracked via timesheets and certified by SW.</t>
  </si>
  <si>
    <t>Fringe rate represents the expected pool of employer paid benefits and statutory taxes for the roles presented in the budget. Rate represents 6.2% for SS Tax, 1.45% for Medicare Tax, 1.5% for UE insurance, 1.25% for workers compensation, 5% for retirement matching contribution, and 9.6% for employer paid healthcare expenses.</t>
  </si>
  <si>
    <t>Admin Rate</t>
  </si>
  <si>
    <t>See Contractual Tab</t>
  </si>
  <si>
    <t>Partner A - West</t>
  </si>
  <si>
    <t>Partner B - East</t>
  </si>
  <si>
    <t>Subtotal Partner A</t>
  </si>
  <si>
    <t>Subtotal Partner B</t>
  </si>
  <si>
    <t>Participant Workshops</t>
  </si>
  <si>
    <t>Data Consultant</t>
  </si>
  <si>
    <t>Program Coordinator</t>
  </si>
  <si>
    <t>Data consultant to gather, evaluate and report on grant metrics. Some meeting attendance as well. Will work closely with the lead PM. Planned hours are 10 days at the beginning of the grant, in the mid point and at the end. Pay rate supported by rate paid by other clients for similar work.</t>
  </si>
  <si>
    <t>Weekly workshops with participants excluding the first two weeks and final two weeks of the grant period. Participant attendance will be tracked. Purpose of the workshops are to share progress so far with small groups and an opportunity to connect with SW on site. Cost to cover refreshments and any data or internet top up needs.</t>
  </si>
  <si>
    <t>Facebook or other  promotion cost to recruit participants.</t>
  </si>
  <si>
    <t>Social Media participant recruitment expenses.</t>
  </si>
  <si>
    <t>Orientation Meeting</t>
  </si>
  <si>
    <t>Weekly Cohort Meetings</t>
  </si>
  <si>
    <t>Graduation</t>
  </si>
  <si>
    <t>Alumni Networking and Support Events</t>
  </si>
  <si>
    <t>Refreshments and decorations for program graduation for participants plus  guest.</t>
  </si>
  <si>
    <t>Monthly alumni networking events open to all graduated participants. Expense to pay for light refreshments.</t>
  </si>
  <si>
    <t>Data Consultant (see Contractual Tab)</t>
  </si>
  <si>
    <r>
      <t xml:space="preserve">     1. Complete the Budget Template and submit it with your grant application.</t>
    </r>
    <r>
      <rPr>
        <sz val="13"/>
        <color rgb="FFFF0000"/>
        <rFont val="Calibri"/>
        <family val="2"/>
        <scheme val="minor"/>
      </rPr>
      <t xml:space="preserve"> </t>
    </r>
    <r>
      <rPr>
        <b/>
        <sz val="13"/>
        <color rgb="FFFF0000"/>
        <rFont val="Calibri"/>
        <family val="2"/>
        <scheme val="minor"/>
      </rPr>
      <t>Formulas should be live, not pasted values.</t>
    </r>
  </si>
  <si>
    <t>ED will provide some oversight of the program, attend grant meetings, monitor metrics, review reports, and consult on the progress of the program.</t>
  </si>
  <si>
    <t>ED will spend approximately 1 day each week providing direct support to the grant. Direct time will likely fluctuate with the activities and meeting schedules. Time will be tracked on a timesheet and certified by the board chair. Budgeted salary equals the current salary of the ED.</t>
  </si>
  <si>
    <t>Salary presented in this budget is the current salary for the position. The position will be fully dedicated to this grant, and not supporting other work at the organization. Salary expense claimed in this grant will not exceed the actual salary paid to the person in the role. Time worked will be tracked in a timesheet and certified by the ED.</t>
  </si>
  <si>
    <t>Two days per week will be dedicated to working with program participants or coordinating wrap around services. Some travel to residences may occur. Budgeted time also includes attending meetings relevant to this grant.</t>
  </si>
  <si>
    <t>PM will oversee the day-to-day aspects of the program, including partner coordination, scheduling, attending meetings, consulting with counselors, approving and tracking expenditures, maintaining attendance sheets, preparing reports, and any other relevant work to the grant. Some travel to residences may occur.</t>
  </si>
  <si>
    <t>Fringe rate represents the expected pool of employer paid benefits and statutory taxes for the roles presented in the budget. Rate represents 6.2% for SS Tax, 1.45% for Medicare Tax, 1.5% for UE insurance, 1.25% for workers compensation, 2% for retirement matching contribution, and 7.6% for employer paid healthcare expenses. Only actual expenses paid will be claimed in the expenditure reports.</t>
  </si>
  <si>
    <t>Participant packets are $12 per participant according to a quote from XXX vendor. Expect to have 50 participants. Additional supplies, such as diary, pens, and certificates will cost approximately $10 per participant.</t>
  </si>
  <si>
    <t>Weekly workshops with participants excluding the first two weeks and final two weeks of the grant period. Participant attendance will be tracked. Purpose of the workshops are to share progress so far with small groups and an opportunity to connect with SW on site. Cost to cover refreshments and any data or internet data top up needs.</t>
  </si>
  <si>
    <t>Program supply costs are approximately $250 per month, 25% allocated to the participants of this program.</t>
  </si>
  <si>
    <t>Kick off meeting to include an orientation meeting with the PM, SW and partners. Transit cards (bus pass or gas card) will be provided for participants to use and offset the travel cost for the program, this may not cover all costs to the participant, but rather an assistance. ($20 food/materials + $50 for potential transit expense)</t>
  </si>
  <si>
    <t>Kick off meeting to include an orientation meeting with the PM, SW and partners. Transit cards (bus pass or gas card) will be provided for participants to use and offset the travel cost for the program, this may not cover all costs to the participant, but rather an assistance. ($20 food/materials)</t>
  </si>
  <si>
    <t>Orientation Meeting (staff + partners costs)</t>
  </si>
  <si>
    <t>Refreshments and other necessary expenses for weekly participant cohorts. Supplies are budgeted in previous section. 50 Participants x bi monhtly meetings ($10 for refreshments plus $200 facility contribution)</t>
  </si>
  <si>
    <t>Data plan expense for PM and SW. SW allocation supported by labor on grant. 40% allocation of SW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</si>
</sst>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 numFmtId="169" formatCode="&quot;$&quot;#,##0.000_);[Red]\(&quot;$&quot;#,##0.000\)"/>
  </numFmts>
  <fonts count="2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
      <sz val="13"/>
      <color rgb="FFFF0000"/>
      <name val="Calibri"/>
      <family val="2"/>
      <scheme val="minor"/>
    </font>
    <font>
      <b/>
      <sz val="13"/>
      <color rgb="FFFF0000"/>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9" fontId="5" fillId="0" borderId="0" applyFont="0" applyFill="0" applyBorder="0" applyAlignment="0" applyProtection="0"/>
  </cellStyleXfs>
  <cellXfs count="136">
    <xf numFmtId="0" fontId="0" fillId="0" borderId="0" xfId="0"/>
    <xf numFmtId="0" fontId="4" fillId="0" borderId="0" xfId="0" applyFont="1" applyAlignment="1">
      <alignment wrapText="1"/>
    </xf>
    <xf numFmtId="0" fontId="3" fillId="0" borderId="0" xfId="0" applyFont="1"/>
    <xf numFmtId="0" fontId="3" fillId="0" borderId="0" xfId="0" applyFont="1" applyAlignment="1">
      <alignment wrapText="1"/>
    </xf>
    <xf numFmtId="43" fontId="3" fillId="0" borderId="0" xfId="1" applyFont="1"/>
    <xf numFmtId="0" fontId="2" fillId="0" borderId="0" xfId="0" applyFont="1" applyAlignment="1">
      <alignment wrapText="1"/>
    </xf>
    <xf numFmtId="164" fontId="8" fillId="7" borderId="5" xfId="2" applyNumberFormat="1" applyFont="1" applyFill="1" applyBorder="1" applyAlignment="1">
      <alignment horizontal="center"/>
    </xf>
    <xf numFmtId="9" fontId="7" fillId="0" borderId="5" xfId="0" applyNumberFormat="1" applyFont="1" applyBorder="1" applyAlignment="1">
      <alignment horizontal="right"/>
    </xf>
    <xf numFmtId="6" fontId="7" fillId="0" borderId="5" xfId="0" applyNumberFormat="1" applyFont="1" applyBorder="1" applyAlignment="1">
      <alignment horizontal="right"/>
    </xf>
    <xf numFmtId="0" fontId="7" fillId="0" borderId="5" xfId="0" applyFont="1" applyBorder="1"/>
    <xf numFmtId="0" fontId="7" fillId="0" borderId="3" xfId="0" applyFont="1" applyBorder="1"/>
    <xf numFmtId="0" fontId="7" fillId="2" borderId="4" xfId="0" applyFont="1" applyFill="1" applyBorder="1" applyAlignment="1">
      <alignment horizontal="left" vertical="top" wrapText="1"/>
    </xf>
    <xf numFmtId="165" fontId="6" fillId="5" borderId="3" xfId="1" applyNumberFormat="1" applyFont="1" applyFill="1" applyBorder="1" applyAlignment="1">
      <alignment horizontal="center" wrapText="1"/>
    </xf>
    <xf numFmtId="165" fontId="7"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43" fontId="3" fillId="8" borderId="0" xfId="1" applyFont="1" applyFill="1"/>
    <xf numFmtId="0" fontId="3" fillId="8" borderId="0" xfId="0" applyFont="1" applyFill="1"/>
    <xf numFmtId="0" fontId="6" fillId="5" borderId="0" xfId="0" applyFont="1" applyFill="1" applyAlignment="1">
      <alignment wrapText="1"/>
    </xf>
    <xf numFmtId="0" fontId="3" fillId="5" borderId="0" xfId="0" applyFont="1" applyFill="1"/>
    <xf numFmtId="0" fontId="1" fillId="2" borderId="3" xfId="0" applyFont="1" applyFill="1" applyBorder="1" applyAlignment="1">
      <alignment horizontal="left" wrapText="1"/>
    </xf>
    <xf numFmtId="0" fontId="7" fillId="2" borderId="3" xfId="0" applyFont="1" applyFill="1" applyBorder="1" applyAlignment="1">
      <alignment horizontal="left" wrapText="1"/>
    </xf>
    <xf numFmtId="0" fontId="1" fillId="0" borderId="3" xfId="0" applyFont="1" applyBorder="1" applyAlignment="1">
      <alignment horizontal="left" wrapText="1"/>
    </xf>
    <xf numFmtId="164" fontId="6" fillId="0" borderId="0" xfId="2" applyNumberFormat="1" applyFont="1" applyFill="1"/>
    <xf numFmtId="0" fontId="1" fillId="0" borderId="0" xfId="0" applyFont="1" applyFill="1"/>
    <xf numFmtId="0" fontId="6" fillId="3" borderId="3" xfId="0" applyFont="1" applyFill="1" applyBorder="1" applyAlignment="1">
      <alignment vertical="top"/>
    </xf>
    <xf numFmtId="6" fontId="7" fillId="3" borderId="5" xfId="0" applyNumberFormat="1" applyFont="1" applyFill="1" applyBorder="1" applyAlignment="1">
      <alignment horizontal="right" vertical="top"/>
    </xf>
    <xf numFmtId="0" fontId="6" fillId="4" borderId="3" xfId="0" applyFont="1" applyFill="1" applyBorder="1" applyAlignment="1">
      <alignment horizontal="left" vertical="top" wrapText="1"/>
    </xf>
    <xf numFmtId="164" fontId="8" fillId="7" borderId="5" xfId="2" applyNumberFormat="1" applyFont="1" applyFill="1" applyBorder="1" applyAlignment="1">
      <alignment horizontal="center" vertical="top"/>
    </xf>
    <xf numFmtId="0" fontId="8" fillId="4" borderId="3" xfId="0" applyFont="1" applyFill="1" applyBorder="1" applyAlignment="1">
      <alignment horizontal="left" vertical="top" wrapText="1"/>
    </xf>
    <xf numFmtId="0" fontId="7" fillId="0" borderId="1" xfId="0" applyFont="1" applyBorder="1" applyAlignment="1">
      <alignment vertical="top"/>
    </xf>
    <xf numFmtId="0" fontId="8" fillId="0" borderId="2" xfId="0" applyFont="1" applyBorder="1" applyAlignment="1">
      <alignment horizontal="center" vertical="top"/>
    </xf>
    <xf numFmtId="164" fontId="8" fillId="7" borderId="2" xfId="2" applyNumberFormat="1" applyFont="1" applyFill="1" applyBorder="1" applyAlignment="1">
      <alignment horizontal="center" vertical="top"/>
    </xf>
    <xf numFmtId="0" fontId="9" fillId="0" borderId="0" xfId="0" applyFont="1" applyFill="1" applyAlignment="1">
      <alignment horizontal="left"/>
    </xf>
    <xf numFmtId="0" fontId="10" fillId="0" borderId="0" xfId="0" applyFont="1"/>
    <xf numFmtId="9" fontId="13" fillId="3" borderId="5" xfId="0" applyNumberFormat="1" applyFont="1" applyFill="1" applyBorder="1" applyAlignment="1">
      <alignment horizontal="right" vertical="top"/>
    </xf>
    <xf numFmtId="5" fontId="8" fillId="7" borderId="5" xfId="2" applyNumberFormat="1" applyFont="1" applyFill="1" applyBorder="1" applyAlignment="1">
      <alignment horizontal="right"/>
    </xf>
    <xf numFmtId="5" fontId="8" fillId="7" borderId="5" xfId="2" applyNumberFormat="1" applyFont="1" applyFill="1" applyBorder="1" applyAlignment="1">
      <alignment horizontal="right" vertical="top"/>
    </xf>
    <xf numFmtId="166" fontId="7" fillId="0" borderId="8" xfId="0" applyNumberFormat="1" applyFont="1" applyBorder="1"/>
    <xf numFmtId="0" fontId="7" fillId="4" borderId="6"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7" xfId="0" applyFont="1" applyFill="1" applyBorder="1" applyAlignment="1">
      <alignment horizontal="center"/>
    </xf>
    <xf numFmtId="0" fontId="7" fillId="4" borderId="2" xfId="0" applyFont="1" applyFill="1" applyBorder="1" applyAlignment="1">
      <alignment horizontal="center" vertical="top"/>
    </xf>
    <xf numFmtId="0" fontId="7" fillId="3" borderId="7" xfId="0" applyFont="1" applyFill="1" applyBorder="1" applyAlignment="1">
      <alignment horizontal="center"/>
    </xf>
    <xf numFmtId="0" fontId="7" fillId="3" borderId="2" xfId="0" applyFont="1" applyFill="1" applyBorder="1" applyAlignment="1">
      <alignment horizontal="center"/>
    </xf>
    <xf numFmtId="0" fontId="17" fillId="3" borderId="3" xfId="0" applyFont="1" applyFill="1" applyBorder="1"/>
    <xf numFmtId="0" fontId="18" fillId="0" borderId="3" xfId="0" applyFont="1" applyBorder="1"/>
    <xf numFmtId="0" fontId="19" fillId="0" borderId="5" xfId="0" applyFont="1" applyBorder="1"/>
    <xf numFmtId="6" fontId="19" fillId="0" borderId="5" xfId="0" applyNumberFormat="1" applyFont="1" applyBorder="1" applyAlignment="1">
      <alignment horizontal="right"/>
    </xf>
    <xf numFmtId="5" fontId="19" fillId="7" borderId="5" xfId="2" applyNumberFormat="1" applyFont="1" applyFill="1" applyBorder="1" applyAlignment="1">
      <alignment horizontal="right"/>
    </xf>
    <xf numFmtId="0" fontId="20" fillId="0" borderId="0" xfId="0" applyFont="1"/>
    <xf numFmtId="0" fontId="19" fillId="0" borderId="1" xfId="0" applyFont="1" applyBorder="1" applyAlignment="1">
      <alignment horizontal="left" wrapText="1"/>
    </xf>
    <xf numFmtId="0" fontId="19" fillId="0" borderId="2" xfId="0" applyFont="1" applyBorder="1" applyAlignment="1">
      <alignment horizontal="center" vertical="top"/>
    </xf>
    <xf numFmtId="0" fontId="19" fillId="0" borderId="2" xfId="0" applyFont="1" applyBorder="1" applyAlignment="1">
      <alignment horizontal="center"/>
    </xf>
    <xf numFmtId="164" fontId="19" fillId="7" borderId="2" xfId="2" applyNumberFormat="1" applyFont="1" applyFill="1" applyBorder="1" applyAlignment="1">
      <alignment horizontal="center"/>
    </xf>
    <xf numFmtId="0" fontId="12" fillId="0" borderId="0" xfId="0" applyFont="1"/>
    <xf numFmtId="0" fontId="10" fillId="0" borderId="0" xfId="0" applyFont="1" applyFill="1" applyAlignment="1">
      <alignment horizontal="left"/>
    </xf>
    <xf numFmtId="0" fontId="7" fillId="2" borderId="10" xfId="0" applyFont="1" applyFill="1" applyBorder="1" applyAlignment="1">
      <alignment horizontal="left" vertical="top" wrapText="1"/>
    </xf>
    <xf numFmtId="6" fontId="19" fillId="5" borderId="5" xfId="0" applyNumberFormat="1" applyFont="1" applyFill="1" applyBorder="1" applyAlignment="1">
      <alignment horizontal="right"/>
    </xf>
    <xf numFmtId="0" fontId="18" fillId="10" borderId="3" xfId="0" applyFont="1" applyFill="1" applyBorder="1"/>
    <xf numFmtId="0" fontId="19" fillId="10" borderId="5" xfId="0" applyFont="1" applyFill="1" applyBorder="1"/>
    <xf numFmtId="6" fontId="19" fillId="10" borderId="5" xfId="0" applyNumberFormat="1" applyFont="1" applyFill="1" applyBorder="1" applyAlignment="1">
      <alignment horizontal="right"/>
    </xf>
    <xf numFmtId="0" fontId="21" fillId="4" borderId="6" xfId="0"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7" xfId="0" applyFont="1" applyFill="1" applyBorder="1" applyAlignment="1">
      <alignment horizontal="center"/>
    </xf>
    <xf numFmtId="0" fontId="21" fillId="4" borderId="2" xfId="0" applyFont="1" applyFill="1" applyBorder="1" applyAlignment="1">
      <alignment horizontal="center" vertical="top"/>
    </xf>
    <xf numFmtId="0" fontId="1" fillId="0" borderId="1" xfId="0" applyFont="1" applyFill="1" applyBorder="1" applyAlignment="1">
      <alignment vertical="top" wrapText="1"/>
    </xf>
    <xf numFmtId="0" fontId="1" fillId="0" borderId="1" xfId="0" applyFont="1" applyFill="1" applyBorder="1" applyAlignment="1">
      <alignment wrapText="1"/>
    </xf>
    <xf numFmtId="0" fontId="6" fillId="11" borderId="1" xfId="0" applyFont="1" applyFill="1" applyBorder="1" applyAlignment="1">
      <alignment horizontal="center"/>
    </xf>
    <xf numFmtId="165" fontId="19" fillId="10" borderId="6" xfId="1" applyNumberFormat="1" applyFont="1" applyFill="1" applyBorder="1" applyAlignment="1">
      <alignment horizontal="center" vertical="top" wrapText="1"/>
    </xf>
    <xf numFmtId="165" fontId="19" fillId="10" borderId="11" xfId="1" applyNumberFormat="1" applyFont="1" applyFill="1" applyBorder="1" applyAlignment="1">
      <alignment horizontal="center" vertical="top" wrapText="1"/>
    </xf>
    <xf numFmtId="165" fontId="7" fillId="5" borderId="6" xfId="1" applyNumberFormat="1" applyFont="1" applyFill="1" applyBorder="1" applyAlignment="1">
      <alignment horizontal="center" vertical="top" wrapText="1"/>
    </xf>
    <xf numFmtId="165" fontId="7" fillId="5" borderId="11" xfId="1" applyNumberFormat="1" applyFont="1" applyFill="1" applyBorder="1" applyAlignment="1">
      <alignment horizontal="center" vertical="top" wrapText="1"/>
    </xf>
    <xf numFmtId="165" fontId="7" fillId="5" borderId="7" xfId="1" applyNumberFormat="1" applyFont="1" applyFill="1" applyBorder="1" applyAlignment="1">
      <alignment horizontal="center" vertical="top" wrapText="1"/>
    </xf>
    <xf numFmtId="0" fontId="7" fillId="12" borderId="6" xfId="0" applyFont="1" applyFill="1" applyBorder="1" applyAlignment="1">
      <alignment horizontal="left" vertical="top" wrapText="1"/>
    </xf>
    <xf numFmtId="166" fontId="7" fillId="12" borderId="7" xfId="0" applyNumberFormat="1" applyFont="1" applyFill="1" applyBorder="1"/>
    <xf numFmtId="165" fontId="1" fillId="12" borderId="2" xfId="1" applyNumberFormat="1" applyFont="1" applyFill="1" applyBorder="1"/>
    <xf numFmtId="9" fontId="7" fillId="3" borderId="6" xfId="0" applyNumberFormat="1" applyFont="1" applyFill="1" applyBorder="1" applyAlignment="1">
      <alignment horizontal="right" vertical="top"/>
    </xf>
    <xf numFmtId="0" fontId="7" fillId="3" borderId="2" xfId="0" applyFont="1" applyFill="1" applyBorder="1" applyAlignment="1">
      <alignment vertical="top"/>
    </xf>
    <xf numFmtId="43" fontId="1" fillId="5" borderId="0" xfId="1" applyFont="1" applyFill="1"/>
    <xf numFmtId="0" fontId="22" fillId="0" borderId="0" xfId="0" applyFont="1" applyAlignment="1"/>
    <xf numFmtId="0" fontId="1" fillId="5" borderId="0" xfId="0" applyFont="1" applyFill="1"/>
    <xf numFmtId="167" fontId="3" fillId="0" borderId="0" xfId="1" applyNumberFormat="1" applyFont="1"/>
    <xf numFmtId="167" fontId="3" fillId="0" borderId="0" xfId="0" applyNumberFormat="1" applyFont="1"/>
    <xf numFmtId="167" fontId="3" fillId="0" borderId="0" xfId="2" applyNumberFormat="1" applyFont="1"/>
    <xf numFmtId="167" fontId="6" fillId="0" borderId="0" xfId="2" applyNumberFormat="1" applyFont="1"/>
    <xf numFmtId="167" fontId="6" fillId="8" borderId="0" xfId="0" applyNumberFormat="1" applyFont="1" applyFill="1"/>
    <xf numFmtId="167" fontId="6" fillId="0" borderId="0" xfId="0" applyNumberFormat="1" applyFont="1"/>
    <xf numFmtId="0" fontId="6" fillId="0" borderId="0" xfId="0" applyFont="1"/>
    <xf numFmtId="43" fontId="6" fillId="5" borderId="0" xfId="1" applyFont="1" applyFill="1" applyAlignment="1">
      <alignment horizontal="center"/>
    </xf>
    <xf numFmtId="167" fontId="6" fillId="13" borderId="0" xfId="0" applyNumberFormat="1" applyFont="1" applyFill="1"/>
    <xf numFmtId="0" fontId="6" fillId="13" borderId="0" xfId="0" applyFont="1" applyFill="1" applyAlignment="1">
      <alignment wrapText="1"/>
    </xf>
    <xf numFmtId="43" fontId="6" fillId="13" borderId="0" xfId="1" applyFont="1" applyFill="1"/>
    <xf numFmtId="0" fontId="6" fillId="13" borderId="0" xfId="0" applyFont="1" applyFill="1"/>
    <xf numFmtId="0" fontId="6" fillId="5" borderId="0" xfId="0" applyFont="1" applyFill="1"/>
    <xf numFmtId="0" fontId="12" fillId="12" borderId="12" xfId="0" applyFont="1" applyFill="1" applyBorder="1"/>
    <xf numFmtId="0" fontId="12" fillId="12" borderId="14" xfId="0" applyFont="1" applyFill="1" applyBorder="1"/>
    <xf numFmtId="0" fontId="12" fillId="12" borderId="12" xfId="0" applyFont="1" applyFill="1" applyBorder="1" applyAlignment="1">
      <alignment horizontal="center" wrapText="1"/>
    </xf>
    <xf numFmtId="0" fontId="0" fillId="12" borderId="12" xfId="0" applyFill="1" applyBorder="1" applyAlignment="1">
      <alignment vertical="top"/>
    </xf>
    <xf numFmtId="0" fontId="1" fillId="12" borderId="14" xfId="0" applyFont="1" applyFill="1" applyBorder="1" applyAlignment="1">
      <alignment vertical="top" wrapText="1"/>
    </xf>
    <xf numFmtId="0" fontId="11" fillId="12" borderId="12" xfId="3" applyFill="1" applyBorder="1" applyAlignment="1">
      <alignment horizontal="center" vertical="center"/>
    </xf>
    <xf numFmtId="0" fontId="11" fillId="12" borderId="12" xfId="3" applyFill="1" applyBorder="1" applyAlignment="1">
      <alignment horizontal="center" vertical="center" wrapText="1"/>
    </xf>
    <xf numFmtId="0" fontId="0" fillId="12" borderId="13" xfId="0" applyFill="1" applyBorder="1"/>
    <xf numFmtId="0" fontId="1" fillId="12" borderId="12" xfId="0" applyFont="1" applyFill="1" applyBorder="1" applyAlignment="1">
      <alignment vertical="top" wrapText="1"/>
    </xf>
    <xf numFmtId="0" fontId="0" fillId="12" borderId="15" xfId="0" applyFill="1" applyBorder="1"/>
    <xf numFmtId="0" fontId="1" fillId="9" borderId="14" xfId="0" applyFont="1" applyFill="1" applyBorder="1" applyAlignment="1">
      <alignment vertical="top" wrapText="1"/>
    </xf>
    <xf numFmtId="0" fontId="11" fillId="9" borderId="12" xfId="3" applyFill="1" applyBorder="1" applyAlignment="1">
      <alignment horizontal="center" vertical="center"/>
    </xf>
    <xf numFmtId="0" fontId="1" fillId="12" borderId="16" xfId="0" applyFont="1" applyFill="1" applyBorder="1" applyAlignment="1">
      <alignment vertical="top" wrapText="1"/>
    </xf>
    <xf numFmtId="0" fontId="11" fillId="12" borderId="16" xfId="3" applyFill="1" applyBorder="1" applyAlignment="1">
      <alignment horizontal="center" vertical="center"/>
    </xf>
    <xf numFmtId="0" fontId="0" fillId="9" borderId="12" xfId="0" applyFill="1" applyBorder="1" applyAlignment="1">
      <alignment vertical="top"/>
    </xf>
    <xf numFmtId="0" fontId="0" fillId="12" borderId="12" xfId="0" applyFill="1" applyBorder="1" applyAlignment="1">
      <alignment vertical="top" wrapText="1"/>
    </xf>
    <xf numFmtId="0" fontId="10" fillId="0" borderId="0" xfId="0" applyFont="1" applyAlignment="1">
      <alignment horizontal="left"/>
    </xf>
    <xf numFmtId="165" fontId="17" fillId="0" borderId="1" xfId="1" applyNumberFormat="1" applyFont="1" applyFill="1" applyBorder="1" applyAlignment="1">
      <alignment wrapText="1"/>
    </xf>
    <xf numFmtId="165" fontId="1" fillId="0" borderId="1" xfId="1" applyNumberFormat="1" applyFont="1" applyFill="1" applyBorder="1" applyAlignment="1">
      <alignment wrapText="1"/>
    </xf>
    <xf numFmtId="165" fontId="20" fillId="0" borderId="1" xfId="1" applyNumberFormat="1" applyFont="1" applyFill="1" applyBorder="1" applyAlignment="1">
      <alignment wrapText="1"/>
    </xf>
    <xf numFmtId="0" fontId="1" fillId="0" borderId="3" xfId="0" applyFont="1" applyBorder="1" applyAlignment="1">
      <alignment wrapText="1"/>
    </xf>
    <xf numFmtId="0" fontId="8" fillId="3" borderId="6" xfId="0" applyFont="1" applyFill="1" applyBorder="1" applyAlignment="1">
      <alignment horizontal="center"/>
    </xf>
    <xf numFmtId="0" fontId="0" fillId="12" borderId="12" xfId="0" applyFill="1" applyBorder="1" applyAlignment="1">
      <alignment horizontal="center" vertical="center" wrapText="1"/>
    </xf>
    <xf numFmtId="0" fontId="0" fillId="0" borderId="12" xfId="0" applyFill="1" applyBorder="1" applyAlignment="1">
      <alignment vertical="top" wrapText="1"/>
    </xf>
    <xf numFmtId="0" fontId="1" fillId="0" borderId="14" xfId="0" applyFont="1" applyFill="1" applyBorder="1" applyAlignment="1">
      <alignment vertical="top" wrapText="1"/>
    </xf>
    <xf numFmtId="0" fontId="11" fillId="0" borderId="12" xfId="3" applyFill="1" applyBorder="1" applyAlignment="1">
      <alignment horizontal="center" vertical="center" wrapText="1"/>
    </xf>
    <xf numFmtId="0" fontId="24" fillId="0" borderId="0" xfId="0" applyFont="1" applyAlignment="1"/>
    <xf numFmtId="0" fontId="18" fillId="4" borderId="3" xfId="0" applyFont="1" applyFill="1" applyBorder="1"/>
    <xf numFmtId="168" fontId="13" fillId="3" borderId="5" xfId="0" applyNumberFormat="1" applyFont="1" applyFill="1" applyBorder="1" applyAlignment="1">
      <alignment horizontal="right" vertical="top"/>
    </xf>
    <xf numFmtId="9" fontId="7" fillId="0" borderId="5" xfId="0" applyNumberFormat="1" applyFont="1" applyBorder="1" applyAlignment="1">
      <alignment horizontal="left" wrapText="1"/>
    </xf>
    <xf numFmtId="0" fontId="7" fillId="0" borderId="5" xfId="0" applyFont="1" applyBorder="1" applyAlignment="1">
      <alignment horizontal="left" wrapText="1"/>
    </xf>
    <xf numFmtId="0" fontId="10" fillId="14" borderId="0" xfId="0" applyFont="1" applyFill="1"/>
    <xf numFmtId="169" fontId="7" fillId="0" borderId="5" xfId="0" applyNumberFormat="1" applyFont="1" applyBorder="1" applyAlignment="1">
      <alignment horizontal="right"/>
    </xf>
    <xf numFmtId="9" fontId="3" fillId="0" borderId="0" xfId="4" applyFont="1"/>
    <xf numFmtId="0" fontId="1" fillId="0" borderId="0" xfId="0" applyFont="1" applyAlignment="1"/>
    <xf numFmtId="0" fontId="16" fillId="0" borderId="0" xfId="0" applyFont="1" applyAlignment="1">
      <alignment wrapText="1"/>
    </xf>
    <xf numFmtId="0" fontId="6" fillId="11" borderId="6" xfId="0" applyFont="1" applyFill="1" applyBorder="1" applyAlignment="1">
      <alignment horizontal="center" wrapText="1"/>
    </xf>
    <xf numFmtId="0" fontId="6" fillId="11" borderId="7" xfId="0" applyFont="1" applyFill="1" applyBorder="1" applyAlignment="1">
      <alignment horizontal="center" wrapText="1"/>
    </xf>
    <xf numFmtId="0" fontId="6" fillId="11" borderId="2" xfId="0" applyFont="1" applyFill="1" applyBorder="1" applyAlignment="1">
      <alignment horizont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1628775</xdr:colOff>
          <xdr:row>42</xdr:row>
          <xdr:rowOff>114300</xdr:rowOff>
        </xdr:from>
        <xdr:to>
          <xdr:col>1</xdr:col>
          <xdr:colOff>2543175</xdr:colOff>
          <xdr:row>42</xdr:row>
          <xdr:rowOff>885825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5"/>
  <sheetViews>
    <sheetView topLeftCell="A31" workbookViewId="0">
      <selection activeCell="A11" sqref="A11"/>
    </sheetView>
  </sheetViews>
  <sheetFormatPr defaultRowHeight="15" x14ac:dyDescent="0.25"/>
  <cols>
    <col min="1" max="1" width="32.5703125" bestFit="1" customWidth="1"/>
    <col min="2" max="2" width="66.28515625" customWidth="1"/>
    <col min="3" max="3" width="43.85546875" customWidth="1"/>
  </cols>
  <sheetData>
    <row r="1" spans="1:2" ht="17.25" x14ac:dyDescent="0.3">
      <c r="A1" s="35" t="s">
        <v>20</v>
      </c>
      <c r="B1" s="36"/>
    </row>
    <row r="2" spans="1:2" ht="17.25" x14ac:dyDescent="0.3">
      <c r="A2" s="35" t="s">
        <v>21</v>
      </c>
      <c r="B2" s="36" t="s">
        <v>57</v>
      </c>
    </row>
    <row r="3" spans="1:2" ht="17.25" x14ac:dyDescent="0.3">
      <c r="A3" s="35" t="s">
        <v>55</v>
      </c>
      <c r="B3" s="36" t="s">
        <v>58</v>
      </c>
    </row>
    <row r="4" spans="1:2" ht="17.25" x14ac:dyDescent="0.3">
      <c r="A4" s="35" t="s">
        <v>106</v>
      </c>
      <c r="B4" s="36" t="s">
        <v>107</v>
      </c>
    </row>
    <row r="5" spans="1:2" ht="17.25" x14ac:dyDescent="0.3">
      <c r="A5" s="35" t="s">
        <v>22</v>
      </c>
      <c r="B5" s="128" t="s">
        <v>113</v>
      </c>
    </row>
    <row r="6" spans="1:2" ht="17.25" x14ac:dyDescent="0.3">
      <c r="A6" s="35" t="s">
        <v>72</v>
      </c>
      <c r="B6" s="113">
        <v>2</v>
      </c>
    </row>
    <row r="8" spans="1:2" ht="17.25" x14ac:dyDescent="0.3">
      <c r="A8" s="35" t="s">
        <v>104</v>
      </c>
    </row>
    <row r="9" spans="1:2" ht="17.25" x14ac:dyDescent="0.3">
      <c r="A9" s="58" t="s">
        <v>141</v>
      </c>
    </row>
    <row r="10" spans="1:2" ht="17.25" x14ac:dyDescent="0.3">
      <c r="A10" s="58" t="s">
        <v>101</v>
      </c>
    </row>
    <row r="11" spans="1:2" ht="17.25" x14ac:dyDescent="0.3">
      <c r="A11" s="58" t="s">
        <v>98</v>
      </c>
    </row>
    <row r="12" spans="1:2" ht="17.25" x14ac:dyDescent="0.3">
      <c r="A12" s="58" t="s">
        <v>60</v>
      </c>
    </row>
    <row r="13" spans="1:2" ht="17.25" x14ac:dyDescent="0.3">
      <c r="A13" s="58" t="s">
        <v>61</v>
      </c>
    </row>
    <row r="14" spans="1:2" ht="17.25" x14ac:dyDescent="0.3">
      <c r="A14" s="58" t="s">
        <v>99</v>
      </c>
    </row>
    <row r="15" spans="1:2" ht="17.25" x14ac:dyDescent="0.3">
      <c r="A15" s="58" t="s">
        <v>100</v>
      </c>
    </row>
    <row r="16" spans="1:2" ht="17.25" x14ac:dyDescent="0.3">
      <c r="A16" s="58" t="s">
        <v>102</v>
      </c>
    </row>
    <row r="18" spans="1:3" ht="17.25" x14ac:dyDescent="0.3">
      <c r="A18" s="35" t="s">
        <v>76</v>
      </c>
    </row>
    <row r="19" spans="1:3" x14ac:dyDescent="0.25">
      <c r="A19" t="s">
        <v>92</v>
      </c>
    </row>
    <row r="20" spans="1:3" x14ac:dyDescent="0.25">
      <c r="A20" t="s">
        <v>93</v>
      </c>
    </row>
    <row r="21" spans="1:3" x14ac:dyDescent="0.25">
      <c r="A21" t="s">
        <v>94</v>
      </c>
    </row>
    <row r="22" spans="1:3" x14ac:dyDescent="0.25">
      <c r="A22" t="s">
        <v>95</v>
      </c>
    </row>
    <row r="23" spans="1:3" x14ac:dyDescent="0.25">
      <c r="A23" t="s">
        <v>96</v>
      </c>
    </row>
    <row r="24" spans="1:3" x14ac:dyDescent="0.25">
      <c r="A24" t="s">
        <v>97</v>
      </c>
    </row>
    <row r="26" spans="1:3" ht="15.75" thickBot="1" x14ac:dyDescent="0.3">
      <c r="A26" s="57" t="s">
        <v>32</v>
      </c>
    </row>
    <row r="27" spans="1:3" ht="30.75" thickBot="1" x14ac:dyDescent="0.3">
      <c r="A27" s="97" t="s">
        <v>35</v>
      </c>
      <c r="B27" s="98" t="s">
        <v>36</v>
      </c>
      <c r="C27" s="99" t="s">
        <v>37</v>
      </c>
    </row>
    <row r="28" spans="1:3" ht="290.25" customHeight="1" thickBot="1" x14ac:dyDescent="0.3">
      <c r="A28" s="111" t="s">
        <v>90</v>
      </c>
      <c r="B28" s="107" t="s">
        <v>91</v>
      </c>
      <c r="C28" s="108"/>
    </row>
    <row r="29" spans="1:3" ht="63.75" thickBot="1" x14ac:dyDescent="0.3">
      <c r="A29" s="100" t="s">
        <v>12</v>
      </c>
      <c r="B29" s="101" t="s">
        <v>103</v>
      </c>
      <c r="C29" s="102" t="s">
        <v>24</v>
      </c>
    </row>
    <row r="30" spans="1:3" ht="79.5" thickBot="1" x14ac:dyDescent="0.3">
      <c r="A30" s="100" t="s">
        <v>33</v>
      </c>
      <c r="B30" s="101" t="s">
        <v>69</v>
      </c>
      <c r="C30" s="102" t="s">
        <v>25</v>
      </c>
    </row>
    <row r="31" spans="1:3" ht="32.25" thickBot="1" x14ac:dyDescent="0.3">
      <c r="A31" s="111" t="s">
        <v>63</v>
      </c>
      <c r="B31" s="107" t="s">
        <v>62</v>
      </c>
      <c r="C31" s="108"/>
    </row>
    <row r="32" spans="1:3" ht="126.75" thickBot="1" x14ac:dyDescent="0.3">
      <c r="A32" s="100" t="s">
        <v>1</v>
      </c>
      <c r="B32" s="101" t="s">
        <v>89</v>
      </c>
      <c r="C32" s="103" t="s">
        <v>66</v>
      </c>
    </row>
    <row r="33" spans="1:3" ht="79.5" thickBot="1" x14ac:dyDescent="0.3">
      <c r="A33" s="100" t="s">
        <v>2</v>
      </c>
      <c r="B33" s="101" t="s">
        <v>88</v>
      </c>
      <c r="C33" s="102" t="s">
        <v>28</v>
      </c>
    </row>
    <row r="34" spans="1:3" ht="48" thickBot="1" x14ac:dyDescent="0.3">
      <c r="A34" s="100" t="s">
        <v>29</v>
      </c>
      <c r="B34" s="101" t="s">
        <v>87</v>
      </c>
      <c r="C34" s="102" t="s">
        <v>30</v>
      </c>
    </row>
    <row r="35" spans="1:3" ht="179.25" customHeight="1" thickBot="1" x14ac:dyDescent="0.3">
      <c r="A35" s="100" t="s">
        <v>4</v>
      </c>
      <c r="B35" s="101" t="s">
        <v>85</v>
      </c>
      <c r="C35" s="102" t="s">
        <v>39</v>
      </c>
    </row>
    <row r="36" spans="1:3" ht="63.75" thickBot="1" x14ac:dyDescent="0.3">
      <c r="A36" s="100" t="s">
        <v>42</v>
      </c>
      <c r="B36" s="101" t="s">
        <v>84</v>
      </c>
      <c r="C36" s="102" t="s">
        <v>34</v>
      </c>
    </row>
    <row r="37" spans="1:3" ht="63.75" thickBot="1" x14ac:dyDescent="0.3">
      <c r="A37" s="100" t="s">
        <v>5</v>
      </c>
      <c r="B37" s="101" t="s">
        <v>83</v>
      </c>
      <c r="C37" s="102"/>
    </row>
    <row r="38" spans="1:3" ht="79.5" thickBot="1" x14ac:dyDescent="0.3">
      <c r="A38" s="111" t="s">
        <v>75</v>
      </c>
      <c r="B38" s="107" t="s">
        <v>78</v>
      </c>
      <c r="C38" s="108" t="s">
        <v>44</v>
      </c>
    </row>
    <row r="39" spans="1:3" ht="35.25" customHeight="1" thickBot="1" x14ac:dyDescent="0.3">
      <c r="A39" s="106"/>
      <c r="B39" s="109" t="s">
        <v>79</v>
      </c>
      <c r="C39" s="110" t="s">
        <v>54</v>
      </c>
    </row>
    <row r="40" spans="1:3" ht="63.75" thickBot="1" x14ac:dyDescent="0.3">
      <c r="A40" s="106"/>
      <c r="B40" s="105" t="s">
        <v>70</v>
      </c>
      <c r="C40" s="103" t="s">
        <v>80</v>
      </c>
    </row>
    <row r="41" spans="1:3" ht="102" customHeight="1" thickBot="1" x14ac:dyDescent="0.3">
      <c r="A41" s="104"/>
      <c r="B41" s="105" t="s">
        <v>81</v>
      </c>
      <c r="C41" s="103" t="s">
        <v>82</v>
      </c>
    </row>
    <row r="42" spans="1:3" ht="106.5" thickBot="1" x14ac:dyDescent="0.3">
      <c r="A42" s="120" t="s">
        <v>65</v>
      </c>
      <c r="B42" s="121" t="s">
        <v>64</v>
      </c>
      <c r="C42" s="122" t="s">
        <v>77</v>
      </c>
    </row>
    <row r="43" spans="1:3" ht="70.5" customHeight="1" thickBot="1" x14ac:dyDescent="0.3">
      <c r="A43" s="112" t="s">
        <v>68</v>
      </c>
      <c r="B43" s="101"/>
      <c r="C43" s="119" t="s">
        <v>86</v>
      </c>
    </row>
    <row r="44" spans="1:3" ht="15.75" thickBot="1" x14ac:dyDescent="0.3">
      <c r="A44" s="102"/>
      <c r="B44" s="103" t="s">
        <v>71</v>
      </c>
      <c r="C44" s="102"/>
    </row>
    <row r="45" spans="1:3" ht="15.75" thickBot="1" x14ac:dyDescent="0.3">
      <c r="A45" s="102"/>
      <c r="B45" s="103" t="s">
        <v>67</v>
      </c>
      <c r="C45" s="102"/>
    </row>
  </sheetData>
  <hyperlinks>
    <hyperlink ref="C29" r:id="rId1" display="200.430"/>
    <hyperlink ref="C30" r:id="rId2" display="200.431"/>
    <hyperlink ref="C33" r:id="rId3"/>
    <hyperlink ref="C35" r:id="rId4"/>
    <hyperlink ref="C36" r:id="rId5"/>
    <hyperlink ref="C38" r:id="rId6"/>
    <hyperlink ref="C39" r:id="rId7"/>
    <hyperlink ref="C34" r:id="rId8"/>
    <hyperlink ref="C32" r:id="rId9"/>
    <hyperlink ref="B44" r:id="rId10" display="IRS standar mileage rates for 2022"/>
    <hyperlink ref="B45" r:id="rId11"/>
    <hyperlink ref="C42" r:id="rId12" location="p-200.1(Modified%20Total%20Direct%20Cost%20(MTDC))"/>
    <hyperlink ref="C40" r:id="rId13"/>
    <hyperlink ref="C41" r:id="rId14" location="p-200.405(d)"/>
  </hyperlinks>
  <pageMargins left="0.7" right="0.7" top="0.75" bottom="0.75" header="0.3" footer="0.3"/>
  <pageSetup orientation="portrait" r:id="rId15"/>
  <drawing r:id="rId16"/>
  <legacyDrawing r:id="rId17"/>
  <oleObjects>
    <mc:AlternateContent xmlns:mc="http://schemas.openxmlformats.org/markup-compatibility/2006">
      <mc:Choice Requires="x14">
        <oleObject progId="Document" dvAspect="DVASPECT_ICON" shapeId="2050" r:id="rId18">
          <objectPr defaultSize="0" r:id="rId19">
            <anchor moveWithCells="1">
              <from>
                <xdr:col>1</xdr:col>
                <xdr:colOff>1628775</xdr:colOff>
                <xdr:row>42</xdr:row>
                <xdr:rowOff>114300</xdr:rowOff>
              </from>
              <to>
                <xdr:col>1</xdr:col>
                <xdr:colOff>2543175</xdr:colOff>
                <xdr:row>42</xdr:row>
                <xdr:rowOff>885825</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tabSelected="1" view="pageBreakPreview" zoomScale="80" zoomScaleNormal="80" zoomScaleSheetLayoutView="80" workbookViewId="0">
      <selection activeCell="G45" sqref="G45"/>
    </sheetView>
  </sheetViews>
  <sheetFormatPr defaultColWidth="8.85546875" defaultRowHeight="15" x14ac:dyDescent="0.25"/>
  <cols>
    <col min="1" max="1" width="36" customWidth="1"/>
    <col min="2" max="2" width="38" customWidth="1"/>
    <col min="3" max="3" width="18.7109375" customWidth="1"/>
    <col min="4" max="4" width="14.42578125" customWidth="1"/>
    <col min="5" max="6" width="19.140625" customWidth="1"/>
    <col min="7" max="9" width="50.42578125" customWidth="1"/>
    <col min="10" max="10" width="50.42578125" hidden="1" customWidth="1"/>
    <col min="11" max="23" width="50.42578125" customWidth="1"/>
  </cols>
  <sheetData>
    <row r="1" spans="1:7" ht="17.25" x14ac:dyDescent="0.3">
      <c r="A1" s="35" t="str">
        <f>'Instructions and Guidance'!A1</f>
        <v>ELEVATION GRANT PROGRAM</v>
      </c>
      <c r="B1" s="36"/>
      <c r="C1" s="36"/>
      <c r="D1" s="15"/>
      <c r="E1" s="15"/>
      <c r="F1" s="15"/>
      <c r="G1" s="26"/>
    </row>
    <row r="2" spans="1:7" ht="17.25" x14ac:dyDescent="0.3">
      <c r="A2" s="35" t="str">
        <f>'Instructions and Guidance'!A2</f>
        <v>ORGANIZATION NAME</v>
      </c>
      <c r="B2" s="36" t="str">
        <f>'Instructions and Guidance'!B2</f>
        <v>&lt;enter lead org name here&gt;</v>
      </c>
      <c r="C2" s="36"/>
      <c r="D2" s="15"/>
      <c r="E2" s="15"/>
      <c r="F2" s="15"/>
      <c r="G2" s="26"/>
    </row>
    <row r="3" spans="1:7" ht="17.25" x14ac:dyDescent="0.3">
      <c r="A3" s="35" t="str">
        <f>'Instructions and Guidance'!A3</f>
        <v>EIN</v>
      </c>
      <c r="B3" s="36" t="str">
        <f>'Instructions and Guidance'!B3</f>
        <v>&lt;enter EIN for lead org&gt;</v>
      </c>
      <c r="C3" s="36"/>
      <c r="D3" s="15"/>
      <c r="E3" s="15"/>
      <c r="F3" s="15"/>
      <c r="G3" s="26"/>
    </row>
    <row r="4" spans="1:7" ht="17.25" x14ac:dyDescent="0.3">
      <c r="A4" s="35" t="str">
        <f>'Instructions and Guidance'!A4</f>
        <v>DUNS or UEI</v>
      </c>
      <c r="B4" s="36" t="str">
        <f>'Instructions and Guidance'!B4</f>
        <v>&lt;enter DUNS# or UEI for lead org&gt;</v>
      </c>
      <c r="C4" s="36"/>
      <c r="D4" s="15"/>
      <c r="E4" s="15"/>
      <c r="F4" s="15"/>
      <c r="G4" s="26"/>
    </row>
    <row r="5" spans="1:7" ht="17.25" x14ac:dyDescent="0.3">
      <c r="A5" s="35" t="str">
        <f>'Instructions and Guidance'!A5</f>
        <v>PERIOD OF PERFORMANCE</v>
      </c>
      <c r="B5" s="128" t="str">
        <f>'Instructions and Guidance'!B5</f>
        <v>October 1, 2022 - September 30, 2023</v>
      </c>
      <c r="C5" s="36"/>
      <c r="D5" s="15"/>
      <c r="E5" s="15"/>
      <c r="F5" s="15"/>
      <c r="G5" s="26"/>
    </row>
    <row r="6" spans="1:7" ht="17.25" x14ac:dyDescent="0.3">
      <c r="A6" s="35" t="str">
        <f>'Instructions and Guidance'!A6</f>
        <v>GRANT ROUND</v>
      </c>
      <c r="B6" s="113">
        <f>'Instructions and Guidance'!B6</f>
        <v>2</v>
      </c>
      <c r="C6" s="36"/>
      <c r="D6" s="15"/>
      <c r="E6" s="15"/>
      <c r="F6" s="15"/>
      <c r="G6" s="26"/>
    </row>
    <row r="7" spans="1:7" ht="18" thickBot="1" x14ac:dyDescent="0.35">
      <c r="A7" s="35"/>
      <c r="B7" s="36"/>
      <c r="C7" s="36"/>
      <c r="D7" s="15"/>
      <c r="E7" s="15"/>
      <c r="F7" s="15"/>
      <c r="G7" s="26"/>
    </row>
    <row r="8" spans="1:7" ht="31.5" customHeight="1" thickBot="1" x14ac:dyDescent="0.3">
      <c r="A8" s="133" t="s">
        <v>23</v>
      </c>
      <c r="B8" s="134"/>
      <c r="C8" s="134"/>
      <c r="D8" s="134"/>
      <c r="E8" s="134"/>
      <c r="F8" s="135"/>
      <c r="G8" s="70" t="s">
        <v>31</v>
      </c>
    </row>
    <row r="9" spans="1:7" ht="16.5" thickBot="1" x14ac:dyDescent="0.3">
      <c r="A9" s="32"/>
      <c r="B9" s="33"/>
      <c r="C9" s="33" t="s">
        <v>10</v>
      </c>
      <c r="D9" s="33" t="s">
        <v>11</v>
      </c>
      <c r="E9" s="33" t="s">
        <v>16</v>
      </c>
      <c r="F9" s="34" t="s">
        <v>0</v>
      </c>
      <c r="G9" s="68"/>
    </row>
    <row r="10" spans="1:7" ht="19.5" thickBot="1" x14ac:dyDescent="0.35">
      <c r="A10" s="47" t="s">
        <v>12</v>
      </c>
      <c r="B10" s="118" t="s">
        <v>73</v>
      </c>
      <c r="C10" s="45"/>
      <c r="D10" s="45"/>
      <c r="E10" s="46" t="s">
        <v>9</v>
      </c>
      <c r="F10" s="6"/>
      <c r="G10" s="68"/>
    </row>
    <row r="11" spans="1:7" ht="95.25" thickBot="1" x14ac:dyDescent="0.3">
      <c r="A11" s="117" t="s">
        <v>109</v>
      </c>
      <c r="B11" s="126" t="s">
        <v>142</v>
      </c>
      <c r="C11" s="7">
        <f>1/5</f>
        <v>0.2</v>
      </c>
      <c r="D11" s="8">
        <v>75000</v>
      </c>
      <c r="E11" s="8">
        <f>D11*C11</f>
        <v>15000</v>
      </c>
      <c r="F11" s="38">
        <f t="shared" ref="F11:F17" si="0">SUM(E11:E11)</f>
        <v>15000</v>
      </c>
      <c r="G11" s="68" t="s">
        <v>143</v>
      </c>
    </row>
    <row r="12" spans="1:7" ht="142.5" thickBot="1" x14ac:dyDescent="0.3">
      <c r="A12" s="117" t="s">
        <v>108</v>
      </c>
      <c r="B12" s="126" t="s">
        <v>146</v>
      </c>
      <c r="C12" s="7">
        <v>1</v>
      </c>
      <c r="D12" s="8">
        <v>60000</v>
      </c>
      <c r="E12" s="8">
        <f t="shared" ref="E12:E17" si="1">D12*C12</f>
        <v>60000</v>
      </c>
      <c r="F12" s="38">
        <f t="shared" si="0"/>
        <v>60000</v>
      </c>
      <c r="G12" s="68" t="s">
        <v>144</v>
      </c>
    </row>
    <row r="13" spans="1:7" ht="94.5" customHeight="1" thickBot="1" x14ac:dyDescent="0.3">
      <c r="A13" s="117" t="s">
        <v>110</v>
      </c>
      <c r="B13" s="126" t="s">
        <v>114</v>
      </c>
      <c r="C13" s="7">
        <f>2/5</f>
        <v>0.4</v>
      </c>
      <c r="D13" s="8">
        <v>40000</v>
      </c>
      <c r="E13" s="8">
        <f t="shared" si="1"/>
        <v>16000</v>
      </c>
      <c r="F13" s="38">
        <f t="shared" si="0"/>
        <v>16000</v>
      </c>
      <c r="G13" s="68" t="s">
        <v>112</v>
      </c>
    </row>
    <row r="14" spans="1:7" ht="112.5" customHeight="1" thickBot="1" x14ac:dyDescent="0.3">
      <c r="A14" s="117" t="s">
        <v>111</v>
      </c>
      <c r="B14" s="126" t="s">
        <v>145</v>
      </c>
      <c r="C14" s="7">
        <f>2/5</f>
        <v>0.4</v>
      </c>
      <c r="D14" s="8">
        <v>40000</v>
      </c>
      <c r="E14" s="8">
        <f t="shared" ref="E14" si="2">D14*C14</f>
        <v>16000</v>
      </c>
      <c r="F14" s="38">
        <f t="shared" ref="F14" si="3">SUM(E14:E14)</f>
        <v>16000</v>
      </c>
      <c r="G14" s="68" t="s">
        <v>112</v>
      </c>
    </row>
    <row r="15" spans="1:7" ht="16.5" thickBot="1" x14ac:dyDescent="0.3">
      <c r="A15" s="117"/>
      <c r="B15" s="126"/>
      <c r="C15" s="7"/>
      <c r="D15" s="8"/>
      <c r="E15" s="8">
        <f t="shared" si="1"/>
        <v>0</v>
      </c>
      <c r="F15" s="38">
        <f t="shared" si="0"/>
        <v>0</v>
      </c>
      <c r="G15" s="68"/>
    </row>
    <row r="16" spans="1:7" ht="16.5" thickBot="1" x14ac:dyDescent="0.3">
      <c r="A16" s="117"/>
      <c r="B16" s="126"/>
      <c r="C16" s="7"/>
      <c r="D16" s="8"/>
      <c r="E16" s="8">
        <f t="shared" si="1"/>
        <v>0</v>
      </c>
      <c r="F16" s="38">
        <f t="shared" si="0"/>
        <v>0</v>
      </c>
      <c r="G16" s="68"/>
    </row>
    <row r="17" spans="1:7" ht="16.5" thickBot="1" x14ac:dyDescent="0.3">
      <c r="A17" s="117"/>
      <c r="B17" s="127"/>
      <c r="C17" s="9"/>
      <c r="D17" s="9"/>
      <c r="E17" s="8">
        <f t="shared" si="1"/>
        <v>0</v>
      </c>
      <c r="F17" s="38">
        <f t="shared" si="0"/>
        <v>0</v>
      </c>
      <c r="G17" s="68"/>
    </row>
    <row r="18" spans="1:7" s="52" customFormat="1" ht="19.5" thickBot="1" x14ac:dyDescent="0.35">
      <c r="A18" s="48" t="s">
        <v>13</v>
      </c>
      <c r="B18" s="49"/>
      <c r="C18" s="49"/>
      <c r="D18" s="49" t="s">
        <v>9</v>
      </c>
      <c r="E18" s="50">
        <f>SUM(E11:E17)</f>
        <v>107000</v>
      </c>
      <c r="F18" s="51">
        <f>SUM(F11:F17)</f>
        <v>107000</v>
      </c>
      <c r="G18" s="68"/>
    </row>
    <row r="19" spans="1:7" ht="16.5" thickBot="1" x14ac:dyDescent="0.3">
      <c r="A19" s="10"/>
      <c r="B19" s="9"/>
      <c r="C19" s="9"/>
      <c r="D19" s="9"/>
      <c r="E19" s="9"/>
      <c r="F19" s="38" t="s">
        <v>9</v>
      </c>
      <c r="G19" s="68"/>
    </row>
    <row r="20" spans="1:7" ht="142.5" thickBot="1" x14ac:dyDescent="0.3">
      <c r="A20" s="27" t="s">
        <v>14</v>
      </c>
      <c r="B20" s="37">
        <v>0.2</v>
      </c>
      <c r="C20" s="79"/>
      <c r="D20" s="80"/>
      <c r="E20" s="28">
        <f>B20*E18</f>
        <v>21400</v>
      </c>
      <c r="F20" s="39">
        <f>SUM(E20:E20)</f>
        <v>21400</v>
      </c>
      <c r="G20" s="68" t="s">
        <v>147</v>
      </c>
    </row>
    <row r="21" spans="1:7" s="52" customFormat="1" ht="19.5" thickBot="1" x14ac:dyDescent="0.35">
      <c r="A21" s="61" t="s">
        <v>15</v>
      </c>
      <c r="B21" s="62"/>
      <c r="C21" s="62"/>
      <c r="D21" s="62"/>
      <c r="E21" s="63">
        <f>SUM(E18:E20)</f>
        <v>128400</v>
      </c>
      <c r="F21" s="39">
        <f>SUM(E21:E21)</f>
        <v>128400</v>
      </c>
      <c r="G21" s="68"/>
    </row>
    <row r="22" spans="1:7" s="52" customFormat="1" ht="19.5" thickBot="1" x14ac:dyDescent="0.35">
      <c r="A22" s="53" t="s">
        <v>26</v>
      </c>
      <c r="B22" s="54" t="s">
        <v>17</v>
      </c>
      <c r="C22" s="54" t="s">
        <v>43</v>
      </c>
      <c r="D22" s="54" t="s">
        <v>27</v>
      </c>
      <c r="E22" s="55" t="s">
        <v>16</v>
      </c>
      <c r="F22" s="56"/>
      <c r="G22" s="68"/>
    </row>
    <row r="23" spans="1:7" ht="16.5" thickBot="1" x14ac:dyDescent="0.3">
      <c r="A23" s="29" t="s">
        <v>1</v>
      </c>
      <c r="B23" s="41"/>
      <c r="C23" s="42"/>
      <c r="D23" s="43"/>
      <c r="E23" s="44"/>
      <c r="F23" s="30"/>
      <c r="G23" s="68"/>
    </row>
    <row r="24" spans="1:7" ht="63.75" thickBot="1" x14ac:dyDescent="0.35">
      <c r="A24" s="22" t="s">
        <v>18</v>
      </c>
      <c r="B24" s="11"/>
      <c r="C24" s="40">
        <f>5*2*20*12</f>
        <v>2400</v>
      </c>
      <c r="D24" s="129">
        <v>0.58499999999999996</v>
      </c>
      <c r="E24" s="8">
        <f t="shared" ref="E24" si="4">D24*C24</f>
        <v>1404</v>
      </c>
      <c r="F24" s="51">
        <f>SUM(E24:E24)</f>
        <v>1404</v>
      </c>
      <c r="G24" s="68" t="s">
        <v>117</v>
      </c>
    </row>
    <row r="25" spans="1:7" ht="16.5" thickBot="1" x14ac:dyDescent="0.3">
      <c r="A25" s="29" t="s">
        <v>2</v>
      </c>
      <c r="B25" s="41"/>
      <c r="C25" s="42"/>
      <c r="D25" s="43"/>
      <c r="E25" s="44"/>
      <c r="F25" s="30"/>
      <c r="G25" s="68"/>
    </row>
    <row r="26" spans="1:7" ht="32.25" thickBot="1" x14ac:dyDescent="0.35">
      <c r="A26" s="22" t="s">
        <v>2</v>
      </c>
      <c r="B26" s="11"/>
      <c r="C26" s="40"/>
      <c r="D26" s="8">
        <f t="shared" ref="D26" si="5">C26*B26</f>
        <v>0</v>
      </c>
      <c r="E26" s="8">
        <f t="shared" ref="E26" si="6">D26*C26</f>
        <v>0</v>
      </c>
      <c r="F26" s="51">
        <f>SUM(E26:E26)</f>
        <v>0</v>
      </c>
      <c r="G26" s="68" t="s">
        <v>115</v>
      </c>
    </row>
    <row r="27" spans="1:7" ht="16.5" thickBot="1" x14ac:dyDescent="0.3">
      <c r="A27" s="29" t="s">
        <v>29</v>
      </c>
      <c r="B27" s="41"/>
      <c r="C27" s="42"/>
      <c r="D27" s="43"/>
      <c r="E27" s="44"/>
      <c r="F27" s="30"/>
      <c r="G27" s="68"/>
    </row>
    <row r="28" spans="1:7" ht="33.950000000000003" customHeight="1" thickBot="1" x14ac:dyDescent="0.35">
      <c r="A28" s="23" t="s">
        <v>3</v>
      </c>
      <c r="B28" s="11"/>
      <c r="C28" s="40"/>
      <c r="D28" s="8">
        <f t="shared" ref="D28" si="7">C28*B28</f>
        <v>0</v>
      </c>
      <c r="E28" s="8">
        <f t="shared" ref="E28:E29" si="8">D28*C28</f>
        <v>0</v>
      </c>
      <c r="F28" s="51">
        <f>SUM(E28:E28)</f>
        <v>0</v>
      </c>
      <c r="G28" s="69"/>
    </row>
    <row r="29" spans="1:7" ht="80.25" thickBot="1" x14ac:dyDescent="0.35">
      <c r="A29" s="23" t="s">
        <v>19</v>
      </c>
      <c r="B29" s="11"/>
      <c r="C29" s="40">
        <v>50</v>
      </c>
      <c r="D29" s="8">
        <f>12+10</f>
        <v>22</v>
      </c>
      <c r="E29" s="8">
        <f t="shared" si="8"/>
        <v>1100</v>
      </c>
      <c r="F29" s="51">
        <f>SUM(E29:E29)</f>
        <v>1100</v>
      </c>
      <c r="G29" s="69" t="s">
        <v>148</v>
      </c>
    </row>
    <row r="30" spans="1:7" ht="16.5" thickBot="1" x14ac:dyDescent="0.3">
      <c r="A30" s="31" t="s">
        <v>4</v>
      </c>
      <c r="B30" s="41"/>
      <c r="C30" s="42"/>
      <c r="D30" s="43"/>
      <c r="E30" s="44"/>
      <c r="F30" s="30"/>
      <c r="G30" s="68"/>
    </row>
    <row r="31" spans="1:7" ht="19.5" thickBot="1" x14ac:dyDescent="0.35">
      <c r="A31" s="23" t="s">
        <v>40</v>
      </c>
      <c r="B31" s="11"/>
      <c r="C31" s="40"/>
      <c r="D31" s="40"/>
      <c r="E31" s="8">
        <f>'Contractual Calculations'!D28</f>
        <v>58740</v>
      </c>
      <c r="F31" s="51">
        <f>SUM(E31:E31)</f>
        <v>58740</v>
      </c>
      <c r="G31" s="69" t="s">
        <v>122</v>
      </c>
    </row>
    <row r="32" spans="1:7" ht="19.5" thickBot="1" x14ac:dyDescent="0.35">
      <c r="A32" s="23" t="s">
        <v>41</v>
      </c>
      <c r="B32" s="11"/>
      <c r="C32" s="40"/>
      <c r="D32" s="40"/>
      <c r="E32" s="8">
        <f>'Contractual Calculations'!D36</f>
        <v>6000</v>
      </c>
      <c r="F32" s="51">
        <f>SUM(E32:E32)</f>
        <v>6000</v>
      </c>
      <c r="G32" s="69" t="s">
        <v>140</v>
      </c>
    </row>
    <row r="33" spans="1:7" ht="16.5" thickBot="1" x14ac:dyDescent="0.3">
      <c r="A33" s="31" t="s">
        <v>38</v>
      </c>
      <c r="B33" s="41"/>
      <c r="C33" s="42"/>
      <c r="D33" s="43"/>
      <c r="E33" s="44"/>
      <c r="F33" s="30"/>
      <c r="G33" s="69"/>
    </row>
    <row r="34" spans="1:7" ht="111.75" thickBot="1" x14ac:dyDescent="0.35">
      <c r="A34" s="23" t="s">
        <v>134</v>
      </c>
      <c r="B34" s="11"/>
      <c r="C34" s="40">
        <v>50</v>
      </c>
      <c r="D34" s="8">
        <f>20+50</f>
        <v>70</v>
      </c>
      <c r="E34" s="8">
        <f t="shared" ref="E34" si="9">D34*C34</f>
        <v>3500</v>
      </c>
      <c r="F34" s="51">
        <f>SUM(E34:E34)</f>
        <v>3500</v>
      </c>
      <c r="G34" s="69" t="s">
        <v>151</v>
      </c>
    </row>
    <row r="35" spans="1:7" ht="96" thickBot="1" x14ac:dyDescent="0.35">
      <c r="A35" s="23" t="s">
        <v>153</v>
      </c>
      <c r="B35" s="11"/>
      <c r="C35" s="40">
        <f>4+2+2</f>
        <v>8</v>
      </c>
      <c r="D35" s="8">
        <v>20</v>
      </c>
      <c r="E35" s="8">
        <f t="shared" ref="E35" si="10">D35*C35</f>
        <v>160</v>
      </c>
      <c r="F35" s="51">
        <f>SUM(E35:E35)</f>
        <v>160</v>
      </c>
      <c r="G35" s="69" t="s">
        <v>152</v>
      </c>
    </row>
    <row r="36" spans="1:7" ht="80.25" thickBot="1" x14ac:dyDescent="0.35">
      <c r="A36" s="23" t="s">
        <v>135</v>
      </c>
      <c r="B36" s="11"/>
      <c r="C36" s="40">
        <f>12*2</f>
        <v>24</v>
      </c>
      <c r="D36" s="8">
        <f>(50*10)+200</f>
        <v>700</v>
      </c>
      <c r="E36" s="8">
        <f t="shared" ref="E36:E38" si="11">D36*C36</f>
        <v>16800</v>
      </c>
      <c r="F36" s="51">
        <f>SUM(E36:E36)</f>
        <v>16800</v>
      </c>
      <c r="G36" s="69" t="s">
        <v>154</v>
      </c>
    </row>
    <row r="37" spans="1:7" ht="33" thickBot="1" x14ac:dyDescent="0.35">
      <c r="A37" s="23" t="s">
        <v>136</v>
      </c>
      <c r="B37" s="59"/>
      <c r="C37" s="40">
        <v>100</v>
      </c>
      <c r="D37" s="8">
        <v>20</v>
      </c>
      <c r="E37" s="8">
        <f t="shared" si="11"/>
        <v>2000</v>
      </c>
      <c r="F37" s="51">
        <f>SUM(E37:E37)</f>
        <v>2000</v>
      </c>
      <c r="G37" s="69" t="s">
        <v>138</v>
      </c>
    </row>
    <row r="38" spans="1:7" ht="48.75" thickBot="1" x14ac:dyDescent="0.35">
      <c r="A38" s="23" t="s">
        <v>137</v>
      </c>
      <c r="B38" s="59"/>
      <c r="C38" s="40">
        <v>12</v>
      </c>
      <c r="D38" s="8">
        <v>10</v>
      </c>
      <c r="E38" s="8">
        <f t="shared" si="11"/>
        <v>120</v>
      </c>
      <c r="F38" s="51">
        <f>SUM(E38:E38)</f>
        <v>120</v>
      </c>
      <c r="G38" s="69" t="s">
        <v>139</v>
      </c>
    </row>
    <row r="39" spans="1:7" ht="16.5" thickBot="1" x14ac:dyDescent="0.3">
      <c r="A39" s="31" t="s">
        <v>5</v>
      </c>
      <c r="B39" s="41"/>
      <c r="C39" s="42"/>
      <c r="D39" s="43"/>
      <c r="E39" s="44"/>
      <c r="F39" s="30"/>
      <c r="G39" s="69"/>
    </row>
    <row r="40" spans="1:7" ht="48.75" thickBot="1" x14ac:dyDescent="0.35">
      <c r="A40" s="23" t="s">
        <v>52</v>
      </c>
      <c r="B40" s="11"/>
      <c r="C40" s="40">
        <f>12+(12*0.4)</f>
        <v>16.8</v>
      </c>
      <c r="D40" s="8">
        <v>20</v>
      </c>
      <c r="E40" s="8">
        <f t="shared" ref="E40:E41" si="12">D40*C40</f>
        <v>336</v>
      </c>
      <c r="F40" s="51">
        <f>SUM(E40:E40)</f>
        <v>336</v>
      </c>
      <c r="G40" s="69" t="s">
        <v>155</v>
      </c>
    </row>
    <row r="41" spans="1:7" ht="33" thickBot="1" x14ac:dyDescent="0.35">
      <c r="A41" s="24" t="s">
        <v>53</v>
      </c>
      <c r="B41" s="11" t="s">
        <v>133</v>
      </c>
      <c r="C41" s="40">
        <v>12</v>
      </c>
      <c r="D41" s="8">
        <v>75</v>
      </c>
      <c r="E41" s="8">
        <f t="shared" si="12"/>
        <v>900</v>
      </c>
      <c r="F41" s="51">
        <f>SUM(E41:E41)</f>
        <v>900</v>
      </c>
      <c r="G41" s="69" t="s">
        <v>132</v>
      </c>
    </row>
    <row r="42" spans="1:7" s="52" customFormat="1" ht="19.5" thickBot="1" x14ac:dyDescent="0.35">
      <c r="A42" s="61" t="s">
        <v>6</v>
      </c>
      <c r="B42" s="71"/>
      <c r="C42" s="72"/>
      <c r="D42" s="72"/>
      <c r="E42" s="63">
        <f>SUM(E24:E41)</f>
        <v>91060</v>
      </c>
      <c r="F42" s="51">
        <f>SUM(F24:F41)</f>
        <v>91060</v>
      </c>
      <c r="G42" s="114"/>
    </row>
    <row r="43" spans="1:7" ht="19.5" thickBot="1" x14ac:dyDescent="0.35">
      <c r="A43" s="16"/>
      <c r="B43" s="76"/>
      <c r="C43" s="77"/>
      <c r="D43" s="77"/>
      <c r="E43" s="78"/>
      <c r="F43" s="51"/>
      <c r="G43" s="115"/>
    </row>
    <row r="44" spans="1:7" ht="19.5" thickBot="1" x14ac:dyDescent="0.35">
      <c r="A44" s="12" t="s">
        <v>7</v>
      </c>
      <c r="B44" s="73"/>
      <c r="C44" s="75"/>
      <c r="D44" s="74"/>
      <c r="E44" s="60">
        <f>E21+E42</f>
        <v>219460</v>
      </c>
      <c r="F44" s="60">
        <f>F21+F42</f>
        <v>219460</v>
      </c>
      <c r="G44" s="115"/>
    </row>
    <row r="45" spans="1:7" ht="48" thickBot="1" x14ac:dyDescent="0.3">
      <c r="A45" s="13" t="s">
        <v>74</v>
      </c>
      <c r="B45" s="125">
        <v>0.1</v>
      </c>
      <c r="C45" s="79"/>
      <c r="D45" s="80"/>
      <c r="E45" s="28">
        <f>((E21+(E42-E31))*B45)+(25000*2*B45)</f>
        <v>21072</v>
      </c>
      <c r="F45" s="39">
        <f>SUM(E45:E45)</f>
        <v>21072</v>
      </c>
      <c r="G45" s="115" t="s">
        <v>116</v>
      </c>
    </row>
    <row r="46" spans="1:7" s="52" customFormat="1" ht="19.5" thickBot="1" x14ac:dyDescent="0.35">
      <c r="A46" s="124" t="s">
        <v>8</v>
      </c>
      <c r="B46" s="64"/>
      <c r="C46" s="65"/>
      <c r="D46" s="66"/>
      <c r="E46" s="67"/>
      <c r="F46" s="51">
        <f>F44+F45</f>
        <v>240532</v>
      </c>
      <c r="G46" s="116"/>
    </row>
    <row r="47" spans="1:7" ht="15.75" x14ac:dyDescent="0.25">
      <c r="A47" s="14"/>
      <c r="B47" s="15"/>
      <c r="C47" s="15"/>
      <c r="D47" s="15"/>
      <c r="E47" s="15"/>
      <c r="F47" s="25"/>
      <c r="G47" s="26"/>
    </row>
    <row r="48" spans="1:7" ht="15.75" x14ac:dyDescent="0.25">
      <c r="A48" s="14"/>
      <c r="B48" s="15"/>
      <c r="C48" s="15"/>
      <c r="D48" s="15"/>
      <c r="E48" s="15"/>
      <c r="F48" s="25"/>
      <c r="G48" s="26"/>
    </row>
    <row r="49" spans="1:7" ht="15.75" x14ac:dyDescent="0.25">
      <c r="A49" s="14"/>
      <c r="B49" s="15"/>
      <c r="C49" s="15"/>
      <c r="D49" s="15"/>
      <c r="E49" s="15"/>
      <c r="F49" s="25"/>
      <c r="G49" s="26"/>
    </row>
    <row r="50" spans="1:7" ht="51.95" customHeight="1" x14ac:dyDescent="0.25"/>
  </sheetData>
  <mergeCells count="1">
    <mergeCell ref="A8:F8"/>
  </mergeCells>
  <dataValidations disablePrompts="1" count="1">
    <dataValidation type="list" allowBlank="1" showInputMessage="1" showErrorMessage="1" sqref="B7:C7">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60" zoomScaleNormal="80" workbookViewId="0">
      <selection activeCell="E50" sqref="E50"/>
    </sheetView>
  </sheetViews>
  <sheetFormatPr defaultColWidth="8.85546875" defaultRowHeight="15.75" x14ac:dyDescent="0.25"/>
  <cols>
    <col min="1" max="1" width="37.28515625" style="3" customWidth="1"/>
    <col min="2" max="2" width="14" style="4" customWidth="1"/>
    <col min="3" max="3" width="21.42578125" style="2" bestFit="1" customWidth="1"/>
    <col min="4" max="4" width="18.7109375" style="2" bestFit="1" customWidth="1"/>
    <col min="5" max="5" width="29.28515625" style="2" customWidth="1"/>
    <col min="6" max="6" width="28.85546875" style="2" customWidth="1"/>
    <col min="7" max="16384" width="8.85546875" style="2"/>
  </cols>
  <sheetData>
    <row r="1" spans="1:6" ht="17.25" x14ac:dyDescent="0.3">
      <c r="A1" s="35" t="s">
        <v>20</v>
      </c>
      <c r="B1" s="36"/>
    </row>
    <row r="2" spans="1:6" ht="17.25" x14ac:dyDescent="0.3">
      <c r="A2" s="35" t="str">
        <f>'Instructions and Guidance'!A2</f>
        <v>ORGANIZATION NAME</v>
      </c>
      <c r="B2" s="36" t="str">
        <f>'Instructions and Guidance'!B2</f>
        <v>&lt;enter lead org name here&gt;</v>
      </c>
    </row>
    <row r="3" spans="1:6" ht="17.25" x14ac:dyDescent="0.3">
      <c r="A3" s="35" t="str">
        <f>'Instructions and Guidance'!A3</f>
        <v>EIN</v>
      </c>
      <c r="B3" s="36" t="str">
        <f>'Instructions and Guidance'!B3</f>
        <v>&lt;enter EIN for lead org&gt;</v>
      </c>
    </row>
    <row r="4" spans="1:6" ht="17.25" x14ac:dyDescent="0.3">
      <c r="A4" s="35" t="str">
        <f>'Instructions and Guidance'!A4</f>
        <v>DUNS or UEI</v>
      </c>
      <c r="B4" s="36" t="str">
        <f>'Instructions and Guidance'!B4</f>
        <v>&lt;enter DUNS# or UEI for lead org&gt;</v>
      </c>
    </row>
    <row r="5" spans="1:6" ht="17.25" x14ac:dyDescent="0.3">
      <c r="A5" s="35" t="str">
        <f>'Instructions and Guidance'!A5</f>
        <v>PERIOD OF PERFORMANCE</v>
      </c>
      <c r="B5" s="36" t="str">
        <f>'Instructions and Guidance'!B5</f>
        <v>October 1, 2022 - September 30, 2023</v>
      </c>
    </row>
    <row r="6" spans="1:6" ht="17.25" x14ac:dyDescent="0.3">
      <c r="A6" s="35" t="str">
        <f>'Instructions and Guidance'!A6</f>
        <v>GRANT ROUND</v>
      </c>
      <c r="B6" s="113">
        <f>'Instructions and Guidance'!B6</f>
        <v>2</v>
      </c>
    </row>
    <row r="7" spans="1:6" ht="17.25" x14ac:dyDescent="0.3">
      <c r="A7" s="35"/>
      <c r="B7" s="36"/>
    </row>
    <row r="8" spans="1:6" s="21" customFormat="1" ht="31.5" x14ac:dyDescent="0.25">
      <c r="A8" s="20" t="s">
        <v>46</v>
      </c>
      <c r="B8" s="81"/>
      <c r="C8" s="83"/>
      <c r="D8" s="91" t="s">
        <v>59</v>
      </c>
      <c r="E8" s="96" t="s">
        <v>31</v>
      </c>
      <c r="F8" s="20" t="s">
        <v>56</v>
      </c>
    </row>
    <row r="9" spans="1:6" x14ac:dyDescent="0.25">
      <c r="A9" s="132" t="s">
        <v>123</v>
      </c>
      <c r="B9" s="84"/>
      <c r="C9" s="85"/>
      <c r="D9" s="87"/>
      <c r="E9" s="3"/>
    </row>
    <row r="10" spans="1:6" x14ac:dyDescent="0.25">
      <c r="A10" s="14" t="s">
        <v>111</v>
      </c>
      <c r="B10" s="130">
        <v>0.2</v>
      </c>
      <c r="C10" s="85">
        <v>45000</v>
      </c>
      <c r="D10" s="87">
        <f>B10*C10</f>
        <v>9000</v>
      </c>
      <c r="E10" s="131" t="s">
        <v>118</v>
      </c>
    </row>
    <row r="11" spans="1:6" x14ac:dyDescent="0.25">
      <c r="A11" s="14" t="s">
        <v>129</v>
      </c>
      <c r="B11" s="130">
        <v>0.25</v>
      </c>
      <c r="C11" s="85">
        <v>40000</v>
      </c>
      <c r="D11" s="87">
        <f>B11*C11</f>
        <v>10000</v>
      </c>
      <c r="E11" s="131" t="s">
        <v>119</v>
      </c>
    </row>
    <row r="12" spans="1:6" x14ac:dyDescent="0.25">
      <c r="A12" s="14" t="s">
        <v>14</v>
      </c>
      <c r="B12" s="84"/>
      <c r="C12" s="85"/>
      <c r="D12" s="87">
        <v>4750</v>
      </c>
      <c r="E12" s="131" t="s">
        <v>120</v>
      </c>
    </row>
    <row r="13" spans="1:6" x14ac:dyDescent="0.25">
      <c r="A13" s="14" t="s">
        <v>127</v>
      </c>
      <c r="B13" s="4">
        <f>11*4</f>
        <v>44</v>
      </c>
      <c r="C13" s="85">
        <v>50</v>
      </c>
      <c r="D13" s="87">
        <f>B13*C13</f>
        <v>2200</v>
      </c>
      <c r="E13" s="131" t="s">
        <v>149</v>
      </c>
    </row>
    <row r="14" spans="1:6" x14ac:dyDescent="0.25">
      <c r="A14" s="14" t="s">
        <v>19</v>
      </c>
      <c r="B14" s="4">
        <v>12</v>
      </c>
      <c r="C14" s="85">
        <f>250*25%</f>
        <v>62.5</v>
      </c>
      <c r="D14" s="87">
        <f>B14*C14</f>
        <v>750</v>
      </c>
      <c r="E14" s="131" t="s">
        <v>150</v>
      </c>
    </row>
    <row r="15" spans="1:6" x14ac:dyDescent="0.25">
      <c r="A15" s="14" t="s">
        <v>121</v>
      </c>
      <c r="B15" s="130">
        <v>0.1</v>
      </c>
      <c r="C15" s="85"/>
      <c r="D15" s="87">
        <f>SUM(D10:D14)*B15</f>
        <v>2670</v>
      </c>
      <c r="E15" s="3"/>
    </row>
    <row r="16" spans="1:6" x14ac:dyDescent="0.25">
      <c r="A16" s="132" t="s">
        <v>125</v>
      </c>
      <c r="B16" s="130"/>
      <c r="C16" s="85"/>
      <c r="D16" s="87">
        <f>SUM(D10:D15)</f>
        <v>29370</v>
      </c>
      <c r="E16" s="3"/>
    </row>
    <row r="17" spans="1:5" x14ac:dyDescent="0.25">
      <c r="A17" s="14"/>
      <c r="B17" s="130"/>
      <c r="C17" s="85"/>
      <c r="D17" s="87"/>
      <c r="E17" s="3"/>
    </row>
    <row r="18" spans="1:5" x14ac:dyDescent="0.25">
      <c r="A18" s="132" t="s">
        <v>124</v>
      </c>
      <c r="B18" s="84"/>
      <c r="C18" s="85"/>
      <c r="D18" s="87"/>
      <c r="E18" s="3"/>
    </row>
    <row r="19" spans="1:5" x14ac:dyDescent="0.25">
      <c r="A19" s="14" t="s">
        <v>111</v>
      </c>
      <c r="B19" s="130">
        <v>0.2</v>
      </c>
      <c r="C19" s="85">
        <v>45000</v>
      </c>
      <c r="D19" s="87">
        <f>B19*C19</f>
        <v>9000</v>
      </c>
      <c r="E19" s="131" t="s">
        <v>118</v>
      </c>
    </row>
    <row r="20" spans="1:5" x14ac:dyDescent="0.25">
      <c r="A20" s="14" t="s">
        <v>129</v>
      </c>
      <c r="B20" s="130">
        <v>0.25</v>
      </c>
      <c r="C20" s="85">
        <v>40000</v>
      </c>
      <c r="D20" s="87">
        <f>B20*C20</f>
        <v>10000</v>
      </c>
      <c r="E20" s="131" t="s">
        <v>119</v>
      </c>
    </row>
    <row r="21" spans="1:5" x14ac:dyDescent="0.25">
      <c r="A21" s="14" t="s">
        <v>14</v>
      </c>
      <c r="B21" s="84"/>
      <c r="C21" s="85"/>
      <c r="D21" s="87">
        <v>4750</v>
      </c>
      <c r="E21" s="131" t="s">
        <v>120</v>
      </c>
    </row>
    <row r="22" spans="1:5" x14ac:dyDescent="0.25">
      <c r="A22" s="14" t="s">
        <v>127</v>
      </c>
      <c r="B22" s="4">
        <f>11*4</f>
        <v>44</v>
      </c>
      <c r="C22" s="85">
        <v>50</v>
      </c>
      <c r="D22" s="87">
        <f>B22*C22</f>
        <v>2200</v>
      </c>
      <c r="E22" s="131" t="s">
        <v>131</v>
      </c>
    </row>
    <row r="23" spans="1:5" x14ac:dyDescent="0.25">
      <c r="A23" s="14" t="s">
        <v>19</v>
      </c>
      <c r="B23" s="4">
        <v>12</v>
      </c>
      <c r="C23" s="85">
        <f>250*25%</f>
        <v>62.5</v>
      </c>
      <c r="D23" s="87">
        <f>B23*C23</f>
        <v>750</v>
      </c>
      <c r="E23" s="131" t="s">
        <v>150</v>
      </c>
    </row>
    <row r="24" spans="1:5" x14ac:dyDescent="0.25">
      <c r="A24" s="14" t="s">
        <v>121</v>
      </c>
      <c r="B24" s="130">
        <v>0.1</v>
      </c>
      <c r="C24" s="85"/>
      <c r="D24" s="87">
        <f>SUM(D19:D23)*B24</f>
        <v>2670</v>
      </c>
      <c r="E24" s="3"/>
    </row>
    <row r="25" spans="1:5" x14ac:dyDescent="0.25">
      <c r="A25" s="132" t="s">
        <v>126</v>
      </c>
      <c r="B25" s="130"/>
      <c r="C25" s="85"/>
      <c r="D25" s="87">
        <f>SUM(D19:D24)</f>
        <v>29370</v>
      </c>
      <c r="E25" s="3"/>
    </row>
    <row r="26" spans="1:5" x14ac:dyDescent="0.25">
      <c r="B26" s="84"/>
      <c r="C26" s="85"/>
      <c r="D26" s="87">
        <v>0</v>
      </c>
      <c r="E26" s="3"/>
    </row>
    <row r="27" spans="1:5" x14ac:dyDescent="0.25">
      <c r="D27" s="87">
        <v>0</v>
      </c>
      <c r="E27" s="3"/>
    </row>
    <row r="28" spans="1:5" s="19" customFormat="1" x14ac:dyDescent="0.25">
      <c r="A28" s="17" t="s">
        <v>49</v>
      </c>
      <c r="B28" s="18"/>
      <c r="D28" s="88">
        <f>D16+D25</f>
        <v>58740</v>
      </c>
    </row>
    <row r="29" spans="1:5" x14ac:dyDescent="0.25">
      <c r="A29" s="82" t="s">
        <v>45</v>
      </c>
      <c r="D29" s="89"/>
    </row>
    <row r="30" spans="1:5" x14ac:dyDescent="0.25">
      <c r="D30" s="89"/>
    </row>
    <row r="31" spans="1:5" s="21" customFormat="1" x14ac:dyDescent="0.25">
      <c r="A31" s="20" t="s">
        <v>47</v>
      </c>
      <c r="B31" s="81" t="s">
        <v>27</v>
      </c>
      <c r="C31" s="83" t="s">
        <v>51</v>
      </c>
      <c r="D31" s="91" t="s">
        <v>59</v>
      </c>
    </row>
    <row r="32" spans="1:5" x14ac:dyDescent="0.25">
      <c r="A32" s="14" t="s">
        <v>128</v>
      </c>
      <c r="B32" s="86">
        <v>25</v>
      </c>
      <c r="C32" s="4">
        <f>10*8*3</f>
        <v>240</v>
      </c>
      <c r="D32" s="89">
        <f>B32*C32</f>
        <v>6000</v>
      </c>
      <c r="E32" s="131" t="s">
        <v>130</v>
      </c>
    </row>
    <row r="33" spans="1:5" x14ac:dyDescent="0.25">
      <c r="A33" s="5"/>
      <c r="B33" s="86">
        <v>0</v>
      </c>
      <c r="C33" s="85"/>
      <c r="D33" s="89">
        <f>B33*C33</f>
        <v>0</v>
      </c>
      <c r="E33" s="3"/>
    </row>
    <row r="34" spans="1:5" x14ac:dyDescent="0.25">
      <c r="A34" s="1"/>
      <c r="B34" s="86">
        <v>0</v>
      </c>
      <c r="C34" s="85"/>
      <c r="D34" s="89">
        <f>B34*C34</f>
        <v>0</v>
      </c>
      <c r="E34" s="3"/>
    </row>
    <row r="35" spans="1:5" x14ac:dyDescent="0.25">
      <c r="A35" s="1"/>
      <c r="B35" s="86">
        <v>0</v>
      </c>
      <c r="D35" s="89">
        <f>B35*C35</f>
        <v>0</v>
      </c>
      <c r="E35" s="3"/>
    </row>
    <row r="36" spans="1:5" s="19" customFormat="1" x14ac:dyDescent="0.25">
      <c r="A36" s="17" t="s">
        <v>50</v>
      </c>
      <c r="B36" s="18"/>
      <c r="D36" s="88">
        <f>SUM(D32:D35)</f>
        <v>6000</v>
      </c>
    </row>
    <row r="37" spans="1:5" x14ac:dyDescent="0.25">
      <c r="A37" s="82" t="s">
        <v>45</v>
      </c>
      <c r="D37" s="90"/>
    </row>
    <row r="38" spans="1:5" x14ac:dyDescent="0.25">
      <c r="A38" s="1"/>
      <c r="D38" s="90"/>
      <c r="E38" s="3"/>
    </row>
    <row r="39" spans="1:5" s="95" customFormat="1" x14ac:dyDescent="0.25">
      <c r="A39" s="93" t="s">
        <v>48</v>
      </c>
      <c r="B39" s="94"/>
      <c r="D39" s="92">
        <f>D28+D36</f>
        <v>64740</v>
      </c>
      <c r="E39" s="93"/>
    </row>
    <row r="40" spans="1:5" x14ac:dyDescent="0.25">
      <c r="A40" s="123" t="s">
        <v>105</v>
      </c>
    </row>
  </sheetData>
  <pageMargins left="0.7" right="0.7" top="0.75" bottom="0.75" header="0.3" footer="0.3"/>
  <pageSetup scale="57" orientation="portrait" r:id="rId1"/>
  <headerFooter>
    <oddFooter>&amp;C- Confidential -
For the purpose of The Elevation Grant Program application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9d4951-5878-4fef-b9bb-dd5ace5f1220">
      <Terms xmlns="http://schemas.microsoft.com/office/infopath/2007/PartnerControls"/>
    </lcf76f155ced4ddcb4097134ff3c332f>
    <TaxCatchAll xmlns="0b4d1126-ef01-4684-854c-8203c820ab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8510425CFD704A88F11747B5956D5F" ma:contentTypeVersion="16" ma:contentTypeDescription="Create a new document." ma:contentTypeScope="" ma:versionID="af621102349ccf554926d4a87b770bfe">
  <xsd:schema xmlns:xsd="http://www.w3.org/2001/XMLSchema" xmlns:xs="http://www.w3.org/2001/XMLSchema" xmlns:p="http://schemas.microsoft.com/office/2006/metadata/properties" xmlns:ns2="129d4951-5878-4fef-b9bb-dd5ace5f1220" xmlns:ns3="0b4d1126-ef01-4684-854c-8203c820ab12" targetNamespace="http://schemas.microsoft.com/office/2006/metadata/properties" ma:root="true" ma:fieldsID="490abea1cb622ded854d8b7c7dd6f7ac" ns2:_="" ns3:_="">
    <xsd:import namespace="129d4951-5878-4fef-b9bb-dd5ace5f1220"/>
    <xsd:import namespace="0b4d1126-ef01-4684-854c-8203c820ab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d4951-5878-4fef-b9bb-dd5ace5f1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b4d1126-ef01-4684-854c-8203c820ab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70255ea-f576-4ac2-879b-e2fa2085d128}" ma:internalName="TaxCatchAll" ma:showField="CatchAllData" ma:web="0b4d1126-ef01-4684-854c-8203c82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1D5F80-E340-4B00-9BCE-707566F0A019}">
  <ds:schemaRefs>
    <ds:schemaRef ds:uri="8e2b20de-572a-4801-81c6-3e4bc0b66a2d"/>
    <ds:schemaRef ds:uri="http://purl.org/dc/terms/"/>
    <ds:schemaRef ds:uri="ecade882-f63e-411d-94cc-883b26d243f2"/>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1c045ab6-5142-465e-9ec2-b9b741323a3a"/>
    <ds:schemaRef ds:uri="http://schemas.microsoft.com/office/2006/metadata/properties"/>
  </ds:schemaRefs>
</ds:datastoreItem>
</file>

<file path=customXml/itemProps2.xml><?xml version="1.0" encoding="utf-8"?>
<ds:datastoreItem xmlns:ds="http://schemas.openxmlformats.org/officeDocument/2006/customXml" ds:itemID="{037B61FE-235F-403E-80AF-C0C37F9043F7}"/>
</file>

<file path=customXml/itemProps3.xml><?xml version="1.0" encoding="utf-8"?>
<ds:datastoreItem xmlns:ds="http://schemas.openxmlformats.org/officeDocument/2006/customXml" ds:itemID="{F0D4F994-102B-41F7-91C5-027353018C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and Guidance</vt:lpstr>
      <vt:lpstr>Budget Template</vt:lpstr>
      <vt:lpstr>Contractual Calculations</vt:lpstr>
      <vt:lpstr>'Budget Template'!Print_Area</vt:lpstr>
      <vt:lpstr>'Contractual Calculations'!Print_Titles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Beth Millikan</cp:lastModifiedBy>
  <cp:lastPrinted>2022-03-28T17:26:26Z</cp:lastPrinted>
  <dcterms:created xsi:type="dcterms:W3CDTF">2019-04-16T02:13:34Z</dcterms:created>
  <dcterms:modified xsi:type="dcterms:W3CDTF">2022-06-27T19:55:54Z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0x010100B38510425CFD704A88F11747B5956D5F</vt:lpwstr>
  </property>
  <property fmtid="{D5CDD505-2E9C-101B-9397-08002B2CF9AE}" pid="3" name="MediaServiceImageTags">
    <vt:lpwstr/>
  </property>
</Properties>
</file>